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9"/>
  <workbookPr defaultThemeVersion="166925"/>
  <mc:AlternateContent xmlns:mc="http://schemas.openxmlformats.org/markup-compatibility/2006">
    <mc:Choice Requires="x15">
      <x15ac:absPath xmlns:x15ac="http://schemas.microsoft.com/office/spreadsheetml/2010/11/ac" url="/Users/IrwinB/Downloads/"/>
    </mc:Choice>
  </mc:AlternateContent>
  <xr:revisionPtr revIDLastSave="0" documentId="13_ncr:1_{81D8C8E9-7B60-4247-A4A4-7808BAAD4F8C}" xr6:coauthVersionLast="47" xr6:coauthVersionMax="47" xr10:uidLastSave="{00000000-0000-0000-0000-000000000000}"/>
  <bookViews>
    <workbookView xWindow="19580" yWindow="500" windowWidth="47360" windowHeight="25380" xr2:uid="{462F7E51-FC7B-42EC-964D-015D87D65660}"/>
  </bookViews>
  <sheets>
    <sheet name="sources_uses"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s>
  <definedNames>
    <definedName name="_________key1" localSheetId="0" hidden="1">'[1]Inc &amp; Exp Assump (1)'!#REF!</definedName>
    <definedName name="_________key1" hidden="1">'[1]Inc &amp; Exp Assump (1)'!#REF!</definedName>
    <definedName name="_________key2" localSheetId="0" hidden="1">'[1]Inc &amp; Exp Assump (1)'!#REF!</definedName>
    <definedName name="_________key2" hidden="1">'[1]Inc &amp; Exp Assump (1)'!#REF!</definedName>
    <definedName name="_________pro2" localSheetId="0" hidden="1">{"Construction Costs",#N/A,FALSE,"Budget";"Income Statement",#N/A,FALSE,"Budget"}</definedName>
    <definedName name="_________pro2" hidden="1">{"Construction Costs",#N/A,FALSE,"Budget";"Income Statement",#N/A,FALSE,"Budget"}</definedName>
    <definedName name="________key1" hidden="1">'[1]Inc &amp; Exp Assump (1)'!#REF!</definedName>
    <definedName name="________key2" hidden="1">'[1]Inc &amp; Exp Assump (1)'!#REF!</definedName>
    <definedName name="________pro2" localSheetId="0" hidden="1">{"Construction Costs",#N/A,FALSE,"Budget";"Income Statement",#N/A,FALSE,"Budget"}</definedName>
    <definedName name="________pro2" hidden="1">{"Construction Costs",#N/A,FALSE,"Budget";"Income Statement",#N/A,FALSE,"Budget"}</definedName>
    <definedName name="_______key1" hidden="1">'[1]Inc &amp; Exp Assump (1)'!#REF!</definedName>
    <definedName name="_______key2" hidden="1">'[1]Inc &amp; Exp Assump (1)'!#REF!</definedName>
    <definedName name="_______pro2" localSheetId="0" hidden="1">{"Construction Costs",#N/A,FALSE,"Budget";"Income Statement",#N/A,FALSE,"Budget"}</definedName>
    <definedName name="_______pro2" hidden="1">{"Construction Costs",#N/A,FALSE,"Budget";"Income Statement",#N/A,FALSE,"Budget"}</definedName>
    <definedName name="______pro2" localSheetId="0" hidden="1">{"Construction Costs",#N/A,FALSE,"Budget";"Income Statement",#N/A,FALSE,"Budget"}</definedName>
    <definedName name="______pro2" hidden="1">{"Construction Costs",#N/A,FALSE,"Budget";"Income Statement",#N/A,FALSE,"Budget"}</definedName>
    <definedName name="_____key1" hidden="1">'[1]Inc &amp; Exp Assump (1)'!#REF!</definedName>
    <definedName name="_____key2" hidden="1">'[1]Inc &amp; Exp Assump (1)'!#REF!</definedName>
    <definedName name="_____pro2" localSheetId="0" hidden="1">{"Construction Costs",#N/A,FALSE,"Budget";"Income Statement",#N/A,FALSE,"Budget"}</definedName>
    <definedName name="_____pro2" hidden="1">{"Construction Costs",#N/A,FALSE,"Budget";"Income Statement",#N/A,FALSE,"Budget"}</definedName>
    <definedName name="____key1" hidden="1">'[1]Inc &amp; Exp Assump (1)'!#REF!</definedName>
    <definedName name="____key2" hidden="1">'[1]Inc &amp; Exp Assump (1)'!#REF!</definedName>
    <definedName name="____pro2" localSheetId="0" hidden="1">{"Construction Costs",#N/A,FALSE,"Budget";"Income Statement",#N/A,FALSE,"Budget"}</definedName>
    <definedName name="____pro2" hidden="1">{"Construction Costs",#N/A,FALSE,"Budget";"Income Statement",#N/A,FALSE,"Budget"}</definedName>
    <definedName name="___key1" hidden="1">'[1]Inc &amp; Exp Assump (1)'!#REF!</definedName>
    <definedName name="___key2" hidden="1">'[1]Inc &amp; Exp Assump (1)'!#REF!</definedName>
    <definedName name="___pro2" localSheetId="0" hidden="1">{"Construction Costs",#N/A,FALSE,"Budget";"Income Statement",#N/A,FALSE,"Budget"}</definedName>
    <definedName name="___pro2" hidden="1">{"Construction Costs",#N/A,FALSE,"Budget";"Income Statement",#N/A,FALSE,"Budget"}</definedName>
    <definedName name="__123Graph_ACOLLECTIONS" hidden="1">[2]A!$B$151:$AW$151</definedName>
    <definedName name="__123Graph_BCOLLECTIONS" hidden="1">[2]A!$B$152:$AW$152</definedName>
    <definedName name="__123Graph_D" hidden="1">[3]DETAIL!$E$4:$E$69</definedName>
    <definedName name="__123Graph_E" hidden="1">[3]DETAIL!$F$4:$F$69</definedName>
    <definedName name="__123Graph_XCOLLECTIONS" hidden="1">[2]A!$B$150:$AW$150</definedName>
    <definedName name="__DATE1">"TRIGGER.MSFOR|203|501"</definedName>
    <definedName name="__FDS_HYPERLINK_TOGGLE_STATE__" hidden="1">"ON"</definedName>
    <definedName name="__IntlFixup" hidden="1">TRUE</definedName>
    <definedName name="__key1" localSheetId="0" hidden="1">'[1]Inc &amp; Exp Assump (1)'!#REF!</definedName>
    <definedName name="__key1" hidden="1">'[1]Inc &amp; Exp Assump (1)'!#REF!</definedName>
    <definedName name="__key2" localSheetId="0" hidden="1">'[1]Inc &amp; Exp Assump (1)'!#REF!</definedName>
    <definedName name="__key2" hidden="1">'[1]Inc &amp; Exp Assump (1)'!#REF!</definedName>
    <definedName name="__pro2" localSheetId="0" hidden="1">{"Construction Costs",#N/A,FALSE,"Budget";"Income Statement",#N/A,FALSE,"Budget"}</definedName>
    <definedName name="__pro2" hidden="1">{"Construction Costs",#N/A,FALSE,"Budget";"Income Statement",#N/A,FALSE,"Budget"}</definedName>
    <definedName name="_Key1" localSheetId="0" hidden="1">#REF!</definedName>
    <definedName name="_Key1" hidden="1">#REF!</definedName>
    <definedName name="_Key2" localSheetId="0" hidden="1">#REF!</definedName>
    <definedName name="_Key2" hidden="1">#REF!</definedName>
    <definedName name="_Order1" hidden="1">0</definedName>
    <definedName name="_Order2" hidden="1">0</definedName>
    <definedName name="_pro2" localSheetId="0" hidden="1">{"Construction Costs",#N/A,FALSE,"Budget";"Income Statement",#N/A,FALSE,"Budget"}</definedName>
    <definedName name="_pro2" hidden="1">{"Construction Costs",#N/A,FALSE,"Budget";"Income Statement",#N/A,FALSE,"Budget"}</definedName>
    <definedName name="_Sort" localSheetId="0" hidden="1">#REF!</definedName>
    <definedName name="_Sort" hidden="1">#REF!</definedName>
    <definedName name="_SRS1" localSheetId="0">#REF!</definedName>
    <definedName name="_SRS1">#REF!</definedName>
    <definedName name="_SRS2" localSheetId="0">#REF!</definedName>
    <definedName name="_SRS2">#REF!</definedName>
    <definedName name="_Table1_In1" hidden="1">[3]DETAIL!$J$15</definedName>
    <definedName name="_Table1_Out" localSheetId="0" hidden="1">'[4]Exit Strategy'!#REF!</definedName>
    <definedName name="_Table1_Out" hidden="1">'[4]Exit Strategy'!#REF!</definedName>
    <definedName name="_Table2_In1" hidden="1">[3]DETAIL!$J$15</definedName>
    <definedName name="_Table2_In2" hidden="1">[3]DETAIL!$K$15</definedName>
    <definedName name="_Table2_Out" localSheetId="0" hidden="1">#REF!</definedName>
    <definedName name="_Table2_Out" hidden="1">#REF!</definedName>
    <definedName name="_tbl1" localSheetId="0">#REF!</definedName>
    <definedName name="_tbl1">#REF!</definedName>
    <definedName name="a" localSheetId="0" hidden="1">{"Construction Costs",#N/A,FALSE,"Budget";"Income Statement",#N/A,FALSE,"Budget"}</definedName>
    <definedName name="a" hidden="1">{"Construction Costs",#N/A,FALSE,"Budget";"Income Statement",#N/A,FALSE,"Budget"}</definedName>
    <definedName name="a_Key1" hidden="1">'[5]A Inc &amp; Exp'!#REF!</definedName>
    <definedName name="a_Key2" hidden="1">'[5]A Inc &amp; Exp'!#REF!</definedName>
    <definedName name="Actual">(PeriodInActual*(#REF!&gt;0))*PeriodInPlan</definedName>
    <definedName name="ActualBeyond">PeriodInActual*(#REF!&gt;0)</definedName>
    <definedName name="ADLoanAmt">[6]Overview!$C$31</definedName>
    <definedName name="AE_Cont">'[7]Assumpt-Gen'!$H$141</definedName>
    <definedName name="AE_Cost">[8]Assumptions!$F$8</definedName>
    <definedName name="Annually" localSheetId="0">#REF!</definedName>
    <definedName name="Annually">#REF!</definedName>
    <definedName name="App_Co_Name">[9]App_Base!$C$2</definedName>
    <definedName name="App_Compl_Date">[9]App_Base!$C$27</definedName>
    <definedName name="App_Format">[9]App_Base!$C$31</definedName>
    <definedName name="App_Prop_Rights">[9]App_Base!$C$28</definedName>
    <definedName name="App_Type">[9]App_Base!$C$30</definedName>
    <definedName name="App_Val_Date">[9]App_Base!$C$23</definedName>
    <definedName name="App_Val_Date_Prospective">[9]App_Base!$C$24</definedName>
    <definedName name="ArchEngrPctHC">'[7]Assumpt-Gen'!$H$157</definedName>
    <definedName name="asdf" localSheetId="0" hidden="1">'[1]Inc &amp; Exp Assump (1)'!#REF!</definedName>
    <definedName name="asdf" hidden="1">'[1]Inc &amp; Exp Assump (1)'!#REF!</definedName>
    <definedName name="asf" localSheetId="0" hidden="1">'[1]Inc &amp; Exp Assump (1)'!#REF!</definedName>
    <definedName name="asf" hidden="1">'[1]Inc &amp; Exp Assump (1)'!#REF!</definedName>
    <definedName name="AsIs_Cost_Val">'[9]Cost Approach'!$H$52</definedName>
    <definedName name="AsIs_Inc_Val" localSheetId="0">[9]D_Cap!#REF!</definedName>
    <definedName name="AsIs_Inc_Val">[9]D_Cap!#REF!</definedName>
    <definedName name="AsIs_SCA_Val">[9]Imp_Sale!$Q$54</definedName>
    <definedName name="assumptions" localSheetId="0">#REF!</definedName>
    <definedName name="assumptions">#REF!</definedName>
    <definedName name="AvailUnits">'[7]Assumpt-Gen'!$H$73</definedName>
    <definedName name="Avg_Mkt_Rent">[9]Mkt_Rent!$C$21</definedName>
    <definedName name="AvgDiscntperSale" localSheetId="0">#REF!</definedName>
    <definedName name="AvgDiscntperSale">#REF!</definedName>
    <definedName name="AvgNoSales_perMnth" localSheetId="0">#REF!</definedName>
    <definedName name="AvgNoSales_perMnth">#REF!</definedName>
    <definedName name="AvgRevperSale" localSheetId="0">#REF!</definedName>
    <definedName name="AvgRevperSale">#REF!</definedName>
    <definedName name="AvgSF" localSheetId="0">#REF!</definedName>
    <definedName name="AvgSF">#REF!</definedName>
    <definedName name="AvgSFPerUnit" localSheetId="0">#REF!</definedName>
    <definedName name="AvgSFPerUnit">#REF!</definedName>
    <definedName name="AvgSqFt">'[7]Assumpt-Gen'!$H$74</definedName>
    <definedName name="AvgSqFtTH">'[7]Assumpt-Gen'!$I$74</definedName>
    <definedName name="AvgSqFtTot">'[7]Assumpt-Gen'!$J$74</definedName>
    <definedName name="b" localSheetId="0" hidden="1">{"Construction Costs",#N/A,FALSE,"Budget";"Income Statement",#N/A,FALSE,"Budget"}</definedName>
    <definedName name="b" hidden="1">{"Construction Costs",#N/A,FALSE,"Budget";"Income Statement",#N/A,FALSE,"Budget"}</definedName>
    <definedName name="b_Key1" hidden="1">'[5]B Inc &amp; Exp'!#REF!</definedName>
    <definedName name="b_Key2" hidden="1">'[5]B Inc &amp; Exp'!#REF!</definedName>
    <definedName name="back10" localSheetId="0">#REF!</definedName>
    <definedName name="back10">#REF!</definedName>
    <definedName name="back6" localSheetId="0">#REF!</definedName>
    <definedName name="back6">#REF!</definedName>
    <definedName name="back7" localSheetId="0">#REF!</definedName>
    <definedName name="back7">#REF!</definedName>
    <definedName name="Beg_Month">[10]Start!$F$15</definedName>
    <definedName name="BegLease_Pmnt" localSheetId="0">#REF!</definedName>
    <definedName name="BegLease_Pmnt">#REF!</definedName>
    <definedName name="BegMo">[7]Start!$F$20</definedName>
    <definedName name="BFeeAD">[6]Overview!$C$35</definedName>
    <definedName name="BFeeEq">[6]Overview!$C$19</definedName>
    <definedName name="Bisc_Blvd" localSheetId="0">[11]Forecast!#REF!</definedName>
    <definedName name="Bisc_Blvd">[11]Forecast!#REF!</definedName>
    <definedName name="BiscSigSC" localSheetId="0">[12]Overview!#REF!</definedName>
    <definedName name="BiscSigSC">[12]Overview!#REF!</definedName>
    <definedName name="BiscSigSFUnit" localSheetId="0">[12]Overview!#REF!</definedName>
    <definedName name="BiscSigSFUnit">[12]Overview!#REF!</definedName>
    <definedName name="BiscSigUnitReleasePrice" localSheetId="0">[12]Overview!#REF!</definedName>
    <definedName name="BiscSigUnitReleasePrice">[12]Overview!#REF!</definedName>
    <definedName name="BiscSigUnits">[12]Overview!#REF!</definedName>
    <definedName name="BlCommRate" localSheetId="0">#REF!</definedName>
    <definedName name="BlCommRate">#REF!</definedName>
    <definedName name="BlendComm">'[13]Oth Assumpt'!$I$51</definedName>
    <definedName name="Blended_Comm">[14]Overview!$C$53</definedName>
    <definedName name="BlendLTC" localSheetId="0">[12]Overview!#REF!</definedName>
    <definedName name="BlendLTC">[12]Overview!#REF!</definedName>
    <definedName name="BlockACLoanStart">[15]Overview!$C$52</definedName>
    <definedName name="BlockAClosePer">[16]Overview!$B$25</definedName>
    <definedName name="BlockAConst.Start">[16]Overview!$C$24</definedName>
    <definedName name="BrokerFee" localSheetId="0">'[17]Fin Assumpt'!#REF!</definedName>
    <definedName name="BrokerFee">'[17]Fin Assumpt'!#REF!</definedName>
    <definedName name="budget" localSheetId="0">#REF!</definedName>
    <definedName name="budget">#REF!</definedName>
    <definedName name="Budget_assumpt" localSheetId="0">#REF!</definedName>
    <definedName name="Budget_assumpt">#REF!</definedName>
    <definedName name="BuildOutBLACondo" localSheetId="0">'[18]A South_Assumpts'!#REF!</definedName>
    <definedName name="BuildOutBLACondo">'[18]A South_Assumpts'!#REF!</definedName>
    <definedName name="Cap_Rate" localSheetId="0">[9]D_Cap!#REF!</definedName>
    <definedName name="Cap_Rate">[9]D_Cap!#REF!</definedName>
    <definedName name="CapRate" localSheetId="0">#REF!</definedName>
    <definedName name="CapRate">#REF!</definedName>
    <definedName name="CarriageBrokFee" localSheetId="0">[12]Overview!#REF!</definedName>
    <definedName name="CarriageBrokFee">[12]Overview!#REF!</definedName>
    <definedName name="CarriageCityProfit" localSheetId="0">[12]Overview!#REF!</definedName>
    <definedName name="CarriageCityProfit">[12]Overview!#REF!</definedName>
    <definedName name="CarriageCLoanRate">[12]Overview!#REF!</definedName>
    <definedName name="CarriageClosePer">[12]Overview!#REF!</definedName>
    <definedName name="CarriageConst.End">[12]Overview!#REF!</definedName>
    <definedName name="CarriageConst.GroundLease">[12]Overview!#REF!</definedName>
    <definedName name="CarriageConst.Period">[12]Overview!#REF!</definedName>
    <definedName name="CarriageConst.Start">[12]Overview!#REF!</definedName>
    <definedName name="CarriageHC">[12]Overview!#REF!</definedName>
    <definedName name="CarriageLandRelease">[12]Overview!#REF!</definedName>
    <definedName name="CarriageLTC">[12]Overview!#REF!</definedName>
    <definedName name="CarriageNSF">[12]Overview!#REF!</definedName>
    <definedName name="CarriagePriceSF">[12]Overview!#REF!</definedName>
    <definedName name="CarriageSalesPer">[12]Overview!#REF!</definedName>
    <definedName name="CarriageSC">[12]Overview!#REF!</definedName>
    <definedName name="CarriageUnits">[12]Overview!#REF!</definedName>
    <definedName name="CarriageUnitSF">[12]Overview!#REF!</definedName>
    <definedName name="CashCollectPer" localSheetId="0">#REF!</definedName>
    <definedName name="CashCollectPer">#REF!</definedName>
    <definedName name="CDB" localSheetId="0">#REF!</definedName>
    <definedName name="CDB">#REF!</definedName>
    <definedName name="CLoanRate">[15]Overview!$C$56</definedName>
    <definedName name="CloseBldgs">[19]Closings!$A$7:$A$56</definedName>
    <definedName name="CloseLoanDate">'[20]Assumpt-Gen'!$J$65</definedName>
    <definedName name="CloseMezzDateBlockC" localSheetId="0">#REF!</definedName>
    <definedName name="CloseMezzDateBlockC">#REF!</definedName>
    <definedName name="CloseMonths">[19]Closings!$H$6:$FK$6</definedName>
    <definedName name="ClosePct">[6]Overview!$G$14</definedName>
    <definedName name="ClosePer_BlckCCondo" localSheetId="0">[18]Absorption!#REF!</definedName>
    <definedName name="ClosePer_BlckCCondo">[18]Absorption!#REF!</definedName>
    <definedName name="CloseRev" localSheetId="0">#REF!</definedName>
    <definedName name="CloseRev">#REF!</definedName>
    <definedName name="Closing_Per" localSheetId="0">#REF!</definedName>
    <definedName name="Closing_Per">#REF!</definedName>
    <definedName name="ClosingsPerMo" localSheetId="0">[18]Absorption!#REF!</definedName>
    <definedName name="ClosingsPerMo">[18]Absorption!#REF!</definedName>
    <definedName name="ClosingTable">[19]Closings!$H$7:$FK$56</definedName>
    <definedName name="Closure" localSheetId="0">[11]Forecast!#REF!</definedName>
    <definedName name="Closure">[11]Forecast!#REF!</definedName>
    <definedName name="CnstrCmplMoNo_Ph12BLC" localSheetId="0">#REF!</definedName>
    <definedName name="CnstrCmplMoNo_Ph12BLC">#REF!</definedName>
    <definedName name="CnstrCost_Ph1" localSheetId="0">#REF!</definedName>
    <definedName name="CnstrCost_Ph1">#REF!</definedName>
    <definedName name="CnstrCst_Ph2" localSheetId="0">#REF!</definedName>
    <definedName name="CnstrCst_Ph2">#REF!</definedName>
    <definedName name="CnstrPer_Ph12BLC" localSheetId="0">#REF!</definedName>
    <definedName name="CnstrPer_Ph12BLC">#REF!</definedName>
    <definedName name="CnstrStrt_Ph12BLC" localSheetId="0">#REF!</definedName>
    <definedName name="CnstrStrt_Ph12BLC">#REF!</definedName>
    <definedName name="Code_LiteralPropertyType">[21]Codes!$B$5:$B$12</definedName>
    <definedName name="Code_TblLiteralData">[21]Codes!$B$5:$G$12</definedName>
    <definedName name="Code_YesNo">[21]Codes!$K$27:$K$28</definedName>
    <definedName name="Collection_Loss">[9]D_Cap!$D$7</definedName>
    <definedName name="Com_Com" localSheetId="0">#REF!</definedName>
    <definedName name="Com_Com">#REF!</definedName>
    <definedName name="Comm_Cont">'[7]Assumpt-Gen'!$H$147</definedName>
    <definedName name="CommOpen">[16]Overview!$C$37</definedName>
    <definedName name="CommPct">'[7]Assumpt-Gen'!$H$177</definedName>
    <definedName name="CompanyType" localSheetId="0">#REF!</definedName>
    <definedName name="CompanyType">#REF!</definedName>
    <definedName name="CompInd" localSheetId="0">#REF!</definedName>
    <definedName name="CompInd">#REF!</definedName>
    <definedName name="Compl_Date" localSheetId="0">#REF!</definedName>
    <definedName name="Compl_Date">#REF!</definedName>
    <definedName name="ComplMoNo" localSheetId="0">#REF!</definedName>
    <definedName name="ComplMoNo">#REF!</definedName>
    <definedName name="CondoLTC" localSheetId="0">[12]Overview!#REF!</definedName>
    <definedName name="CondoLTC">[12]Overview!#REF!</definedName>
    <definedName name="CondoUnits">[16]Overview!$C$8</definedName>
    <definedName name="ConstBrokerFee">'[7]Assumpt-Gen'!$H$192</definedName>
    <definedName name="ConstCost">'[7]Assumpt-Gen'!$H$79</definedName>
    <definedName name="ConstCostPSF">'[7]Assumpt-Gen'!$H$78</definedName>
    <definedName name="ConstCostPSFTH">'[7]Assumpt-Gen'!$I$78</definedName>
    <definedName name="ConstIntTax">'[7]Assumpt-Gen'!$H$195</definedName>
    <definedName name="ConstLegal">'[7]Assumpt-Gen'!$H$196</definedName>
    <definedName name="ConstLenderFee">'[7]Assumpt-Gen'!$H$193</definedName>
    <definedName name="ConstLoanAct">'[7]Assumpt-Gen'!$H$189</definedName>
    <definedName name="ConstLoanMo">'[7]Assumpt-Gen'!$G$65</definedName>
    <definedName name="ConstLoanPct">'[7]Assumpt-Gen'!$G$188</definedName>
    <definedName name="ConstMos" localSheetId="0">#REF!</definedName>
    <definedName name="ConstMos">#REF!</definedName>
    <definedName name="ConstPerMO">'[7]Assumpt-Gen'!$G$64</definedName>
    <definedName name="Constr_Admin_Cont">'[7]Assumpt-Gen'!$H$145</definedName>
    <definedName name="Constr_Per">[8]Overview!$C$37</definedName>
    <definedName name="Constr_StartBlockC" localSheetId="0">#REF!</definedName>
    <definedName name="Constr_StartBlockC">#REF!</definedName>
    <definedName name="ConstrCostTot">'[7]Assumpt-Gen'!$J$79</definedName>
    <definedName name="ConstrDocSt">'[7]Assumpt-Gen'!$H$194</definedName>
    <definedName name="ConstrStartMoNo">[22]Overview!$H$50</definedName>
    <definedName name="ConstrStartMoNo_BlockC" localSheetId="0">#REF!</definedName>
    <definedName name="ConstrStartMoNo_BlockC">#REF!</definedName>
    <definedName name="ConstrStartMoNoRes" localSheetId="0">#REF!</definedName>
    <definedName name="ConstrStartMoNoRes">#REF!</definedName>
    <definedName name="Cont_HC">[8]Assumptions!$F$14</definedName>
    <definedName name="Cont_SC">[8]Assumptions!$F$15</definedName>
    <definedName name="ContPctHC">'[7]Assumpt-Gen'!$H$156</definedName>
    <definedName name="ContPctSales">'[23]Assumpt-Gen'!$G$108</definedName>
    <definedName name="_xlnm.Criteria" localSheetId="0">'[23]Monthly CF'!#REF!</definedName>
    <definedName name="_xlnm.Criteria">'[23]Monthly CF'!#REF!</definedName>
    <definedName name="CS" localSheetId="0">#REF!</definedName>
    <definedName name="CS">#REF!</definedName>
    <definedName name="Curr_MSA_Occup">[9]Market!$C$7</definedName>
    <definedName name="Curr_Sbmkt_Occup">[9]Market!$D$7</definedName>
    <definedName name="CurtPct">'[7]Assumpt-Gen'!$H$197</definedName>
    <definedName name="data1" localSheetId="0">#REF!</definedName>
    <definedName name="data1">#REF!</definedName>
    <definedName name="data2" localSheetId="0">#REF!</definedName>
    <definedName name="data2">#REF!</definedName>
    <definedName name="data3" localSheetId="0">#REF!</definedName>
    <definedName name="data3">#REF!</definedName>
    <definedName name="data4" localSheetId="0">#REF!</definedName>
    <definedName name="data4">#REF!</definedName>
    <definedName name="data5" localSheetId="0">#REF!</definedName>
    <definedName name="data5">#REF!</definedName>
    <definedName name="data6" localSheetId="0">#REF!</definedName>
    <definedName name="data6">#REF!</definedName>
    <definedName name="data7" localSheetId="0">#REF!</definedName>
    <definedName name="data7">#REF!</definedName>
    <definedName name="_xlnm.Database" localSheetId="0">#REF!</definedName>
    <definedName name="_xlnm.Database">#REF!</definedName>
    <definedName name="dd" localSheetId="0">#REF!</definedName>
    <definedName name="dd">#REF!</definedName>
    <definedName name="Def_Maint">[9]DM_EcLife!$C$10</definedName>
    <definedName name="DepositPct">'[7]Assumpt-Gen'!$H$98</definedName>
    <definedName name="Dev_Fee">[24]Assumptions!$B$16</definedName>
    <definedName name="DevCost" localSheetId="0">#REF!</definedName>
    <definedName name="DevCost">#REF!</definedName>
    <definedName name="DevCostPSF" localSheetId="0">#REF!</definedName>
    <definedName name="DevCostPSF">#REF!</definedName>
    <definedName name="DevEquityAmt">'[25]S &amp; U'!$J$47</definedName>
    <definedName name="df" localSheetId="0" hidden="1">'[1]Inc &amp; Exp Assump (1)'!#REF!</definedName>
    <definedName name="df" hidden="1">'[1]Inc &amp; Exp Assump (1)'!#REF!</definedName>
    <definedName name="dflt1">'[26]Customize Your Loan Manager'!$G$21</definedName>
    <definedName name="Disc_Rate">[9]Rates!$K$40</definedName>
    <definedName name="DiscISHOF">'[7]Assumpt-Gen'!$H$56</definedName>
    <definedName name="DiscNGB">'[7]Assumpt-Gen'!$I$56</definedName>
    <definedName name="DiscRate">'[7]Assumpt-Gen'!$I$57</definedName>
    <definedName name="DiscRt">'[7]Assumpt-Gen'!$H$213</definedName>
    <definedName name="display_area_2" localSheetId="0">#REF!</definedName>
    <definedName name="display_area_2">#REF!</definedName>
    <definedName name="display_area_3" localSheetId="0">#REF!</definedName>
    <definedName name="display_area_3">#REF!</definedName>
    <definedName name="display_area_4" localSheetId="0">#REF!</definedName>
    <definedName name="display_area_4">#REF!</definedName>
    <definedName name="DomCommPct">'[27]Assumpt-Gen'!$H$158</definedName>
    <definedName name="Downtime">[9]DCF!$C$26</definedName>
    <definedName name="Downtime_Anchor">[9]DCF!$F$26</definedName>
    <definedName name="DSP" localSheetId="0">#REF!</definedName>
    <definedName name="DSP">#REF!</definedName>
    <definedName name="DSPIMO" localSheetId="0">'[28]Loan Data Arkwright'!#REF!</definedName>
    <definedName name="DSPIMO">'[28]Loan Data Arkwright'!#REF!</definedName>
    <definedName name="DSPMO" localSheetId="0">#REF!</definedName>
    <definedName name="DSPMO">#REF!</definedName>
    <definedName name="DSPTLMO" localSheetId="0">#REF!</definedName>
    <definedName name="DSPTLMO">#REF!</definedName>
    <definedName name="DTS" localSheetId="0">#REF!</definedName>
    <definedName name="DTS">#REF!</definedName>
    <definedName name="e" localSheetId="0" hidden="1">{"Construction Costs",#N/A,FALSE,"Budget";"Income Statement",#N/A,FALSE,"Budget"}</definedName>
    <definedName name="e" hidden="1">{"Construction Costs",#N/A,FALSE,"Budget";"Income Statement",#N/A,FALSE,"Budget"}</definedName>
    <definedName name="EastTHConst.End">[12]Overview!$I$193</definedName>
    <definedName name="EastTHConst.Start">[12]Overview!$I$192</definedName>
    <definedName name="EastTHNSF">[12]Overview!$D$194</definedName>
    <definedName name="EastTHUnits">[12]Overview!$D$192</definedName>
    <definedName name="EastTowerConst.End">[12]Overview!$I$206</definedName>
    <definedName name="EastTowerConst.Start">[12]Overview!$I$205</definedName>
    <definedName name="EastTowerNSF">[12]Overview!$D$207</definedName>
    <definedName name="EastTowerUnits">[12]Overview!$D$205</definedName>
    <definedName name="Eff_Ph1" localSheetId="0">#REF!</definedName>
    <definedName name="Eff_Ph1">#REF!</definedName>
    <definedName name="Eff_Ph2" localSheetId="0">#REF!</definedName>
    <definedName name="Eff_Ph2">#REF!</definedName>
    <definedName name="EffFact">'[7]Assumpt-Gen'!$H$76</definedName>
    <definedName name="EffFactTH">'[7]Assumpt-Gen'!$I$76</definedName>
    <definedName name="EGI_1">[9]Op_Stmt!$B$13</definedName>
    <definedName name="Egi_1_Nom" localSheetId="0">[9]D_Cap!#REF!</definedName>
    <definedName name="Egi_1_Nom">[9]D_Cap!#REF!</definedName>
    <definedName name="EGI_1_PSF">[9]D_Cap!$E$15</definedName>
    <definedName name="Entered_Pmt" localSheetId="0">#REF!</definedName>
    <definedName name="Entered_Pmt">#REF!</definedName>
    <definedName name="EqContr" localSheetId="0">#REF!</definedName>
    <definedName name="EqContr">#REF!</definedName>
    <definedName name="EqReq" localSheetId="0">#REF!</definedName>
    <definedName name="EqReq">#REF!</definedName>
    <definedName name="Equity">'[29]IRR Model'!$C$10</definedName>
    <definedName name="EquityAmt" localSheetId="0">#REF!</definedName>
    <definedName name="EquityAmt">#REF!</definedName>
    <definedName name="EquityPct" localSheetId="0">#REF!</definedName>
    <definedName name="EquityPct">#REF!</definedName>
    <definedName name="EscalPct">'[7]Assumpt-Gen'!$H$225</definedName>
    <definedName name="EscInt">'[7]Assumpt-Gen'!$H$99</definedName>
    <definedName name="Est_EGIM">[9]Imp_Sale!$N$48</definedName>
    <definedName name="ewef">[30]Overview!$D$30</definedName>
    <definedName name="Exp_1">[9]Op_Stmt!$B$14</definedName>
    <definedName name="Exp_1_Nom" localSheetId="0">[9]D_Cap!#REF!</definedName>
    <definedName name="Exp_1_Nom">[9]D_Cap!#REF!</definedName>
    <definedName name="Exp_1_PSF">[9]D_Cap!$E$16</definedName>
    <definedName name="Exp_10">[9]Op_Stmt!$B$23</definedName>
    <definedName name="Exp_10_Nom" localSheetId="0">[9]D_Cap!#REF!</definedName>
    <definedName name="Exp_10_Nom">[9]D_Cap!#REF!</definedName>
    <definedName name="Exp_10_Pct">[9]D_Cap!$D$23</definedName>
    <definedName name="Exp_11">[9]Op_Stmt!$B$24</definedName>
    <definedName name="Exp_11_Nom" localSheetId="0">[9]D_Cap!#REF!</definedName>
    <definedName name="Exp_11_Nom">[9]D_Cap!#REF!</definedName>
    <definedName name="Exp_11_PSF">[9]D_Cap!$E$26</definedName>
    <definedName name="Exp_12">[9]Op_Stmt!$B$25</definedName>
    <definedName name="Exp_12_Nom" localSheetId="0">[9]D_Cap!#REF!</definedName>
    <definedName name="Exp_12_Nom">[9]D_Cap!#REF!</definedName>
    <definedName name="Exp_12_PSF">[9]D_Cap!$E$27</definedName>
    <definedName name="Exp_13">[9]Op_Stmt!$B$26</definedName>
    <definedName name="Exp_13_Nom" localSheetId="0">[9]D_Cap!#REF!</definedName>
    <definedName name="Exp_13_Nom">[9]D_Cap!#REF!</definedName>
    <definedName name="Exp_13_PSF">[9]D_Cap!$E$28</definedName>
    <definedName name="Exp_2">[9]Op_Stmt!$B$15</definedName>
    <definedName name="Exp_2_Nom" localSheetId="0">[9]D_Cap!#REF!</definedName>
    <definedName name="Exp_2_Nom">[9]D_Cap!#REF!</definedName>
    <definedName name="Exp_2_PSF">[9]D_Cap!$E$17</definedName>
    <definedName name="Exp_3">[9]Op_Stmt!$B$16</definedName>
    <definedName name="Exp_3_Nom" localSheetId="0">[9]D_Cap!#REF!</definedName>
    <definedName name="Exp_3_Nom">[9]D_Cap!#REF!</definedName>
    <definedName name="Exp_3_PSF">[9]D_Cap!$E$18</definedName>
    <definedName name="Exp_4">[9]Op_Stmt!$B$17</definedName>
    <definedName name="Exp_4_Nom" localSheetId="0">[9]D_Cap!#REF!</definedName>
    <definedName name="Exp_4_Nom">[9]D_Cap!#REF!</definedName>
    <definedName name="Exp_4_PSF">[9]D_Cap!$E$19</definedName>
    <definedName name="Exp_5">[9]Op_Stmt!$B$18</definedName>
    <definedName name="Exp_5_Nom" localSheetId="0">[9]D_Cap!#REF!</definedName>
    <definedName name="Exp_5_Nom">[9]D_Cap!#REF!</definedName>
    <definedName name="Exp_5_PSF">[9]D_Cap!$E$20</definedName>
    <definedName name="Exp_6">[9]Op_Stmt!$B$19</definedName>
    <definedName name="Exp_6_Nom" localSheetId="0">[9]D_Cap!#REF!</definedName>
    <definedName name="Exp_6_Nom">[9]D_Cap!#REF!</definedName>
    <definedName name="Exp_6_PSF">[9]D_Cap!$E$21</definedName>
    <definedName name="Exp_7">[9]Op_Stmt!$B$20</definedName>
    <definedName name="Exp_7_Nom" localSheetId="0">[9]D_Cap!#REF!</definedName>
    <definedName name="Exp_7_Nom">[9]D_Cap!#REF!</definedName>
    <definedName name="Exp_7_PSF">[9]D_Cap!$E$22</definedName>
    <definedName name="Exp_8">[9]Op_Stmt!$B$21</definedName>
    <definedName name="Exp_8_Nom" localSheetId="0">[9]D_Cap!#REF!</definedName>
    <definedName name="Exp_8_Nom">[9]D_Cap!#REF!</definedName>
    <definedName name="Exp_8_PSF">[9]D_Cap!$E$23</definedName>
    <definedName name="Exp_9">[9]Op_Stmt!$B$22</definedName>
    <definedName name="Exp_9_Nom" localSheetId="0">[9]D_Cap!#REF!</definedName>
    <definedName name="Exp_9_Nom">[9]D_Cap!#REF!</definedName>
    <definedName name="Exp_9_PSF">[9]D_Cap!$E$24</definedName>
    <definedName name="F9HorizontalAxis" localSheetId="0">#REF!</definedName>
    <definedName name="F9HorizontalAxis">#REF!</definedName>
    <definedName name="F9ModelCompany" localSheetId="0">#REF!</definedName>
    <definedName name="F9ModelCompany">#REF!</definedName>
    <definedName name="F9OtherAxes" localSheetId="0">#REF!</definedName>
    <definedName name="F9OtherAxes">#REF!</definedName>
    <definedName name="F9ReportArea" localSheetId="0">#REF!</definedName>
    <definedName name="F9ReportArea">#REF!</definedName>
    <definedName name="F9ReportBody" localSheetId="0">#REF!</definedName>
    <definedName name="F9ReportBody">#REF!</definedName>
    <definedName name="F9ReportTitle" localSheetId="0">#REF!</definedName>
    <definedName name="F9ReportTitle">#REF!</definedName>
    <definedName name="F9VerticalAxis" localSheetId="0">#REF!</definedName>
    <definedName name="F9VerticalAxis">#REF!</definedName>
    <definedName name="FcstPrIncr">'[7]Assumpt-Gen'!$H$85</definedName>
    <definedName name="fdgdfgdfg" localSheetId="0">#REF!</definedName>
    <definedName name="fdgdfgdfg">#REF!</definedName>
    <definedName name="fdgfdgdf" localSheetId="0">#REF!</definedName>
    <definedName name="fdgfdgdf">#REF!</definedName>
    <definedName name="FFE">'[7]Assumpt-Gen'!$H$119</definedName>
    <definedName name="ffgfdg" localSheetId="0">#REF!</definedName>
    <definedName name="ffgfdg">#REF!</definedName>
    <definedName name="fgfgdfsgfsd" localSheetId="0">#REF!</definedName>
    <definedName name="fgfgdfsgfsd">#REF!</definedName>
    <definedName name="fgfgf" localSheetId="0">#REF!</definedName>
    <definedName name="fgfgf">#REF!</definedName>
    <definedName name="FHorizontalAxis" localSheetId="0">#REF!</definedName>
    <definedName name="FHorizontalAxis">#REF!</definedName>
    <definedName name="Final_Value">[9]Values!$D$14</definedName>
    <definedName name="FinCost">[31]Assumptions!$F$23</definedName>
    <definedName name="FinCosts">'[7]Assumpt-Gen'!$H$196</definedName>
    <definedName name="FModelCompany" localSheetId="0">#REF!</definedName>
    <definedName name="FModelCompany">#REF!</definedName>
    <definedName name="FOtherAxes" localSheetId="0">#REF!</definedName>
    <definedName name="FOtherAxes">#REF!</definedName>
    <definedName name="FoundDate">'[32]Assumpt-Gen'!$G$52</definedName>
    <definedName name="FReportArea" localSheetId="0">#REF!</definedName>
    <definedName name="FReportArea">#REF!</definedName>
    <definedName name="FReportBody" localSheetId="0">#REF!</definedName>
    <definedName name="FReportBody">#REF!</definedName>
    <definedName name="FReportTitle" localSheetId="0">#REF!</definedName>
    <definedName name="FReportTitle">#REF!</definedName>
    <definedName name="FVerticalAxis" localSheetId="0">#REF!</definedName>
    <definedName name="FVerticalAxis">#REF!</definedName>
    <definedName name="GA" localSheetId="0">#REF!</definedName>
    <definedName name="GA">#REF!</definedName>
    <definedName name="GA_Alloc">'[7]Assumpt-Gen'!$J$134</definedName>
    <definedName name="GA_Indirect" localSheetId="0">[7]Assumpt!#REF!</definedName>
    <definedName name="GA_Indirect">[7]Assumpt!#REF!</definedName>
    <definedName name="GAAllow" localSheetId="0">'[17]Fin Assumpt'!#REF!</definedName>
    <definedName name="GAAllow">'[17]Fin Assumpt'!#REF!</definedName>
    <definedName name="GAFeePct">'[7]Assumpt-Gen'!$H$134</definedName>
    <definedName name="Gar1SF_BlockA" localSheetId="0">'[18]A South_Assumpts'!#REF!</definedName>
    <definedName name="Gar1SF_BlockA">'[18]A South_Assumpts'!#REF!</definedName>
    <definedName name="Gar2Cost_BlockA" localSheetId="0">'[18]A South_Assumpts'!#REF!</definedName>
    <definedName name="Gar2Cost_BlockA">'[18]A South_Assumpts'!#REF!</definedName>
    <definedName name="Gar2SF_BlockA" localSheetId="0">'[18]A South_Assumpts'!#REF!</definedName>
    <definedName name="Gar2SF_BlockA">'[18]A South_Assumpts'!#REF!</definedName>
    <definedName name="GaragePerSpace" localSheetId="0">#REF!</definedName>
    <definedName name="GaragePerSpace">#REF!</definedName>
    <definedName name="GarageSpcTot" localSheetId="0">#REF!</definedName>
    <definedName name="GarageSpcTot">#REF!</definedName>
    <definedName name="GarANoEnd" localSheetId="0">'[18]A South_Assumpts'!#REF!</definedName>
    <definedName name="GarANoEnd">'[18]A South_Assumpts'!#REF!</definedName>
    <definedName name="GarANoStrt" localSheetId="0">'[18]A South_Assumpts'!#REF!</definedName>
    <definedName name="GarANoStrt">'[18]A South_Assumpts'!#REF!</definedName>
    <definedName name="GBA">[9]Prop_Base!$C$21</definedName>
    <definedName name="ggg" localSheetId="0">#REF!</definedName>
    <definedName name="ggg">#REF!</definedName>
    <definedName name="gjkjkjgk">[33]!gjkjkjgk</definedName>
    <definedName name="go" localSheetId="0" hidden="1">{"Construction Costs",#N/A,FALSE,"Budget";"Income Statement",#N/A,FALSE,"Budget"}</definedName>
    <definedName name="go" hidden="1">{"Construction Costs",#N/A,FALSE,"Budget";"Income Statement",#N/A,FALSE,"Budget"}</definedName>
    <definedName name="GoAssetChart">[33]!GoAssetChart</definedName>
    <definedName name="GoBack">[33]!GoBack</definedName>
    <definedName name="GoBalanceSheet">[33]!GoBalanceSheet</definedName>
    <definedName name="GoCashFlow">[33]!GoCashFlow</definedName>
    <definedName name="GoData">[33]!GoData</definedName>
    <definedName name="GoIncomeChart">[33]!GoIncomeChart</definedName>
    <definedName name="GrantDate" localSheetId="0">'[17]Fin Assumpt'!#REF!</definedName>
    <definedName name="GrantDate">'[17]Fin Assumpt'!#REF!</definedName>
    <definedName name="GrantDisc" localSheetId="0">'[17]Fin Assumpt'!#REF!</definedName>
    <definedName name="GrantDisc">'[17]Fin Assumpt'!#REF!</definedName>
    <definedName name="GrantDrawMo" localSheetId="0">'[17]Fin Assumpt'!#REF!</definedName>
    <definedName name="GrantDrawMo">'[17]Fin Assumpt'!#REF!</definedName>
    <definedName name="GrantTable" localSheetId="0">'[17]Fin Assumpt'!#REF!</definedName>
    <definedName name="GrantTable">'[17]Fin Assumpt'!#REF!</definedName>
    <definedName name="GrantUndisc" localSheetId="0">'[17]Fin Assumpt'!#REF!</definedName>
    <definedName name="GrantUndisc">'[17]Fin Assumpt'!#REF!</definedName>
    <definedName name="GrossSales">'[7]Assumpt-Gen'!$H$81</definedName>
    <definedName name="GrossSalesTot">'[7]Assumpt-Gen'!$J$81</definedName>
    <definedName name="GrossSellout">'[7]Assumpt-Gen'!$H$86</definedName>
    <definedName name="GrossSF">'[7]Assumpt-Gen'!$H$77</definedName>
    <definedName name="GrossSFTH">'[7]Assumpt-Gen'!$I$77</definedName>
    <definedName name="GrossSFTot">'[7]Assumpt-Gen'!$J$77</definedName>
    <definedName name="Group" localSheetId="0">#REF!</definedName>
    <definedName name="Group">#REF!</definedName>
    <definedName name="GrousSFTH">'[7]Assumpt-Gen'!$I$77</definedName>
    <definedName name="GSales_Ph1" localSheetId="0">#REF!</definedName>
    <definedName name="GSales_Ph1">#REF!</definedName>
    <definedName name="GSales_Ph2" localSheetId="0">#REF!</definedName>
    <definedName name="GSales_Ph2">#REF!</definedName>
    <definedName name="HardRet">'[34]HC&amp;Fin_Assumpt'!$G$9</definedName>
    <definedName name="HardRetail">'[30]HC&amp;Fin_Assumpt'!$G$9</definedName>
    <definedName name="HC_Hotel">[35]Cmmrcial_Assumpt!$G$10</definedName>
    <definedName name="HC_Office">[35]Cmmrcial_Assumpt!$G$11</definedName>
    <definedName name="HC_Other" localSheetId="0">#REF!</definedName>
    <definedName name="HC_Other">#REF!</definedName>
    <definedName name="HC_Prkng">[35]Cmmrcial_Assumpt!$G$12</definedName>
    <definedName name="HC_Res" localSheetId="0">#REF!</definedName>
    <definedName name="HC_Res">#REF!</definedName>
    <definedName name="HC_Residential">'[30]HC&amp;Fin_Assumpt'!$G$8</definedName>
    <definedName name="HC_Residntial">[35]Cmmrcial_Assumpt!$G$8</definedName>
    <definedName name="HC_Retail">[35]Cmmrcial_Assumpt!$G$9</definedName>
    <definedName name="HCHotel">'[36]HC&amp;Fin_Assumpt'!$G$10</definedName>
    <definedName name="HCOff">'[34]HC&amp;Fin_Assumpt'!$G$11</definedName>
    <definedName name="HCPark">'[34]HC&amp;Fin_Assumpt'!$G$13</definedName>
    <definedName name="HCperNSF_Ph1" localSheetId="0">#REF!</definedName>
    <definedName name="HCperNSF_Ph1">#REF!</definedName>
    <definedName name="HCperNSF_Ph2" localSheetId="0">#REF!</definedName>
    <definedName name="HCperNSF_Ph2">#REF!</definedName>
    <definedName name="HCRetail">'[36]HC&amp;Fin_Assumpt'!$G$9</definedName>
    <definedName name="Header_Area" localSheetId="0">#REF!</definedName>
    <definedName name="Header_Area">#REF!</definedName>
    <definedName name="hgjghjghjk">[33]!hgjghjghjk</definedName>
    <definedName name="hjhjhjh">[33]!hjhjhjh</definedName>
    <definedName name="hjkjk" localSheetId="0">#REF!</definedName>
    <definedName name="hjkjk">#REF!</definedName>
    <definedName name="HotelConst.End">[12]Overview!$I$433</definedName>
    <definedName name="HotelConst.Start">[12]Overview!$I$432</definedName>
    <definedName name="HotelDSC">[15]Overview!$G$63</definedName>
    <definedName name="HotelLoanCap">[15]Overview!$F$59</definedName>
    <definedName name="HotelLTV">[15]Overview!$G$59</definedName>
    <definedName name="HotelNSF">[12]Overview!$D$434</definedName>
    <definedName name="HotelRooms">[12]Overview!$D$432</definedName>
    <definedName name="iliihjlhj" localSheetId="0">#REF!</definedName>
    <definedName name="iliihjlhj">#REF!</definedName>
    <definedName name="illkljkl" localSheetId="0">AND(ISNUMBER(#REF!),ISNUMBER(#REF!),ISNUMBER(#REF!),ISNUMBER(#REF!))</definedName>
    <definedName name="illkljkl">AND(ISNUMBER(#REF!),ISNUMBER(#REF!),ISNUMBER(#REF!),ISNUMBER(#REF!))</definedName>
    <definedName name="ImpFeePerU" localSheetId="0">'[17]Fin Assumpt'!#REF!</definedName>
    <definedName name="ImpFeePerU">'[17]Fin Assumpt'!#REF!</definedName>
    <definedName name="ImpFeesPerUnit">'[7]Assumpt-Gen'!$H$122</definedName>
    <definedName name="Inc_App_Val">[9]Values!$D$6</definedName>
    <definedName name="InfraAlloc" localSheetId="0">'[7]Assumpt-Gen'!#REF!</definedName>
    <definedName name="InfraAlloc">'[7]Assumpt-Gen'!#REF!</definedName>
    <definedName name="InfraCost" localSheetId="0">#REF!</definedName>
    <definedName name="InfraCost">#REF!</definedName>
    <definedName name="InfraRev" localSheetId="0">'[17]Fin Assumpt'!#REF!</definedName>
    <definedName name="InfraRev">'[17]Fin Assumpt'!#REF!</definedName>
    <definedName name="InitContBD">'[7]Assumpt-Gen'!$H$31</definedName>
    <definedName name="InitContSwerdlow">'[7]Assumpt-Gen'!$H$30</definedName>
    <definedName name="InitContThompson">'[7]Assumpt-Gen'!$H$32</definedName>
    <definedName name="InitEq">'[7]Assumpt-Gen'!$H$211</definedName>
    <definedName name="Ins" localSheetId="0">#REF!</definedName>
    <definedName name="Ins">#REF!</definedName>
    <definedName name="Ins_Cont">'[7]Assumpt-Gen'!$H$143</definedName>
    <definedName name="Ins_Val">'[9]Cost Approach'!$H$70</definedName>
    <definedName name="InsCommPct">'[7]Assumpt-Gen'!$H$173</definedName>
    <definedName name="InsRt">'[7]Assumpt-Gen'!$H$165</definedName>
    <definedName name="INT" localSheetId="0">#REF!</definedName>
    <definedName name="INT">#REF!</definedName>
    <definedName name="IntCommPct">'[27]Assumpt-Gen'!$H$159</definedName>
    <definedName name="IntRate">'[7]Assumpt-Gen'!$H$190</definedName>
    <definedName name="IntRes" localSheetId="0">'[17]Fin Assumpt'!#REF!</definedName>
    <definedName name="IntRes">'[17]Fin Assumpt'!#REF!</definedName>
    <definedName name="IntRtLand">'[32]Assumpt-Gen'!$H$201</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"c2108"</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L_Q" hidden="1">"c101"</definedName>
    <definedName name="IQ_CAL_Y" hidden="1">"c102"</definedName>
    <definedName name="IQ_CALL_FEATURE" hidden="1">"c2197"</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PREMIUM" hidden="1">"c2195"</definedName>
    <definedName name="IQ_CONV_PRICE" hidden="1">"c2193"</definedName>
    <definedName name="IQ_CONV_RATE" hidden="1">"c2192"</definedName>
    <definedName name="IQ_CONV_SECURITY" hidden="1">"c2189"</definedName>
    <definedName name="IQ_CONV_SECURITY_ISSUER" hidden="1">"c2190"</definedName>
    <definedName name="IQ_CONV_SECURITY_PRICE" hidden="1">"c2194"</definedName>
    <definedName name="IQ_CONVEXITY" hidden="1">"c2182"</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ST" hidden="1">"c1681"</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EST" hidden="1">"c369"</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"c1446"</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"c1378"</definedName>
    <definedName name="IQ_GROSS_SPRD" hidden="1">"c2155"</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LAND" hidden="1">"c645"</definedName>
    <definedName name="IQ_LAST_PMT_DATE" hidden="1">"c2188"</definedName>
    <definedName name="IQ_LAST_SPLIT_DATE" hidden="1">"c2095"</definedName>
    <definedName name="IQ_LAST_SPLIT_FACTOR" hidden="1">"c2093"</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REPAIR" hidden="1">"c2087"</definedName>
    <definedName name="IQ_MARKET_CAP_LFCF" hidden="1">"c2209"</definedName>
    <definedName name="IQ_MARKETCAP" hidden="1">"c712"</definedName>
    <definedName name="IQ_MARKETING" hidden="1">"c2239"</definedName>
    <definedName name="IQ_MATURITY_DATE" hidden="1">"c2146"</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"c2128"</definedName>
    <definedName name="IQ_OUTSTANDING_FILING_DATE" hidden="1">"c2127"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38989.4483217593</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VING_DEP" hidden="1">"c1150"</definedName>
    <definedName name="IQ_SECUR_RECEIV" hidden="1">"c1151"</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TW" hidden="1">"c2166"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S" hidden="1">"c2119"</definedName>
    <definedName name="IQ_TOTAL_UNUSUAL" hidden="1">"c1508"</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IRR" localSheetId="0">'[29]IRR Model'!#REF!</definedName>
    <definedName name="IRR">'[29]IRR Model'!#REF!</definedName>
    <definedName name="jgkjkjk">[33]!jgkjkjk</definedName>
    <definedName name="jhjhjh" localSheetId="0">#REF!</definedName>
    <definedName name="jhjhjh">#REF!</definedName>
    <definedName name="jhkhhj" localSheetId="0">#REF!</definedName>
    <definedName name="jhkhhj">#REF!</definedName>
    <definedName name="jjkk" localSheetId="0">#REF!</definedName>
    <definedName name="jjkk">#REF!</definedName>
    <definedName name="jkhjk" localSheetId="0">#REF!</definedName>
    <definedName name="jkhjk">#REF!</definedName>
    <definedName name="jkjhj" localSheetId="0">#REF!</definedName>
    <definedName name="jkjhj">#REF!</definedName>
    <definedName name="jkjkhjkjk" localSheetId="0">#REF!</definedName>
    <definedName name="jkjkhjkjk">#REF!</definedName>
    <definedName name="jkjkj" localSheetId="0">#REF!</definedName>
    <definedName name="jkjkj">#REF!</definedName>
    <definedName name="khklhklk" localSheetId="0">#REF!</definedName>
    <definedName name="khklhklk">#REF!</definedName>
    <definedName name="kjkjk" localSheetId="0">#REF!</definedName>
    <definedName name="kjkjk">#REF!</definedName>
    <definedName name="klklklklk" localSheetId="0">#REF!</definedName>
    <definedName name="klklklklk">#REF!</definedName>
    <definedName name="klklkllklkl" localSheetId="0">#REF!</definedName>
    <definedName name="klklkllklkl">#REF!</definedName>
    <definedName name="l" localSheetId="0" hidden="1">{"Construction Costs",#N/A,FALSE,"Budget";"Income Statement",#N/A,FALSE,"Budget"}</definedName>
    <definedName name="l" hidden="1">{"Construction Costs",#N/A,FALSE,"Budget";"Income Statement",#N/A,FALSE,"Budget"}</definedName>
    <definedName name="Lakefill">[11]Forecast!#REF!</definedName>
    <definedName name="Land" localSheetId="0">#REF!</definedName>
    <definedName name="Land">#REF!</definedName>
    <definedName name="Land_Cost" localSheetId="0">#REF!</definedName>
    <definedName name="Land_Cost">#REF!</definedName>
    <definedName name="Land_Val">[9]Land_Sale!$P$58</definedName>
    <definedName name="LandAcq_BlockC" localSheetId="0">#REF!</definedName>
    <definedName name="LandAcq_BlockC">#REF!</definedName>
    <definedName name="LandAcqDate">'[32]Assumpt-Gen'!$G$47</definedName>
    <definedName name="LandCost">'[7]Assumpt-Gen'!$J$103</definedName>
    <definedName name="LandCostPct">'[7]Assumpt-Gen'!$H$103</definedName>
    <definedName name="LandLoanMo">'[32]Assumpt-Gen'!$G$54</definedName>
    <definedName name="LandLoanTot" localSheetId="0">'[17]Fin Assumpt'!#REF!</definedName>
    <definedName name="LandLoanTot">'[17]Fin Assumpt'!#REF!</definedName>
    <definedName name="LandPurchPrice">'[32]Assumpt-Gen'!$H$92</definedName>
    <definedName name="LandRelAmt" localSheetId="0">#REF!</definedName>
    <definedName name="LandRelAmt">#REF!</definedName>
    <definedName name="LandRelease">'[7]Assumpt-Gen'!$H$185</definedName>
    <definedName name="LandRelPerUnit" localSheetId="0">#REF!</definedName>
    <definedName name="LandRelPerUnit">#REF!</definedName>
    <definedName name="LandRelSale" localSheetId="0">#REF!</definedName>
    <definedName name="LandRelSale">#REF!</definedName>
    <definedName name="LandScPool">'[7]Assumpt-Gen'!$J$131</definedName>
    <definedName name="LandTot" localSheetId="0">[18]Absorption!#REF!</definedName>
    <definedName name="LandTot">[18]Absorption!#REF!</definedName>
    <definedName name="lank" localSheetId="0" hidden="1">[37]ASSETS!#REF!</definedName>
    <definedName name="lank" hidden="1">[37]ASSETS!#REF!</definedName>
    <definedName name="LD_Ph1" localSheetId="0">#REF!</definedName>
    <definedName name="LD_Ph1">#REF!</definedName>
    <definedName name="LD_Ph2" localSheetId="0">#REF!</definedName>
    <definedName name="LD_Ph2">#REF!</definedName>
    <definedName name="LD_Ph3" localSheetId="0">#REF!</definedName>
    <definedName name="LD_Ph3">#REF!</definedName>
    <definedName name="LD_Ph4" localSheetId="0">#REF!</definedName>
    <definedName name="LD_Ph4">#REF!</definedName>
    <definedName name="LD_Tot" localSheetId="0">#REF!</definedName>
    <definedName name="LD_Tot">#REF!</definedName>
    <definedName name="LeadSource" localSheetId="0">#REF!</definedName>
    <definedName name="LeadSource">#REF!</definedName>
    <definedName name="LeasePartPct">'[7]Assumpt-Gen'!$I$218</definedName>
    <definedName name="LeaseSalesPrPSF">'[7]Assumpt-Gen'!$I$219</definedName>
    <definedName name="LeaseStrt_Month" localSheetId="0">#REF!</definedName>
    <definedName name="LeaseStrt_Month">#REF!</definedName>
    <definedName name="LeaseTbl">'[27]Assumpt-Gen'!$D$204:$F$221</definedName>
    <definedName name="LeaseUp_Disc">[9]D_Cap!$G$48</definedName>
    <definedName name="LeaseUp_Period">[9]D_Cap!$G$40</definedName>
    <definedName name="LeaseupMos">'[27]Assumpt-Gen'!$H$174</definedName>
    <definedName name="Legal" localSheetId="0">#REF!</definedName>
    <definedName name="Legal">#REF!</definedName>
    <definedName name="LegProfPctSales">'[7]Assumpt-Gen'!$H$139</definedName>
    <definedName name="LFeeAD">[6]Overview!$C$34</definedName>
    <definedName name="LFeeEq">[6]Overview!$C$18</definedName>
    <definedName name="ll" localSheetId="0" hidden="1">{"Construction Costs",#N/A,FALSE,"Budget";"Income Statement",#N/A,FALSE,"Budget"}</definedName>
    <definedName name="ll" hidden="1">{"Construction Costs",#N/A,FALSE,"Budget";"Income Statement",#N/A,FALSE,"Budget"}</definedName>
    <definedName name="Loan_End_Mth">'[38]Fin Assumpt'!$K$27</definedName>
    <definedName name="LoanAmt" localSheetId="0">#REF!</definedName>
    <definedName name="LoanAmt">#REF!</definedName>
    <definedName name="LoanMo">[8]Assumptions!$B$28</definedName>
    <definedName name="LoanRelClose">'[27]Assumpt-Gen'!$H$107</definedName>
    <definedName name="LoanTable" localSheetId="0">#REF!</definedName>
    <definedName name="LoanTable">#REF!</definedName>
    <definedName name="LOC" localSheetId="0">#REF!</definedName>
    <definedName name="LOC">#REF!</definedName>
    <definedName name="LotPrem">'[7]Assumpt-Gen'!$H$92</definedName>
    <definedName name="LotPrem_PerUnit">'[7]Assumpt-Gen'!$H$91</definedName>
    <definedName name="LotPremUnits">'[7]Assumpt-Gen'!$H$90</definedName>
    <definedName name="LP_Cont">'[7]Assumpt-Gen'!$H$146</definedName>
    <definedName name="Lscape_Irrig" localSheetId="0">[11]Forecast!#REF!</definedName>
    <definedName name="Lscape_Irrig">[11]Forecast!#REF!</definedName>
    <definedName name="LTC_Finance" localSheetId="0">'[18]Fin &amp; Other_Input'!#REF!</definedName>
    <definedName name="LTC_Finance">'[18]Fin &amp; Other_Input'!#REF!</definedName>
    <definedName name="LTC_Hotel" localSheetId="0">'[18]Fin &amp; Other_Input'!#REF!</definedName>
    <definedName name="LTC_Hotel">'[18]Fin &amp; Other_Input'!#REF!</definedName>
    <definedName name="LTC_Office" localSheetId="0">'[18]Fin &amp; Other_Input'!#REF!</definedName>
    <definedName name="LTC_Office">'[18]Fin &amp; Other_Input'!#REF!</definedName>
    <definedName name="LTC_Retail">'[18]Fin &amp; Other_Input'!#REF!</definedName>
    <definedName name="LTCFinance">[15]Overview!$C$62</definedName>
    <definedName name="LTCHotel">[15]Overview!$C$61</definedName>
    <definedName name="LTCOffice">[15]Overview!$C$60</definedName>
    <definedName name="LTCResi">[15]Overview!$C$58</definedName>
    <definedName name="LTCRetail">[15]Overview!$C$59</definedName>
    <definedName name="Master" localSheetId="0">[11]Forecast!#REF!</definedName>
    <definedName name="Master">[11]Forecast!#REF!</definedName>
    <definedName name="MaxCCAllow">'[7]Assumpt-Gen'!$H$227</definedName>
    <definedName name="MaxImpFeeCr" localSheetId="0">'[17]Fin Assumpt'!#REF!</definedName>
    <definedName name="MaxImpFeeCr">'[17]Fin Assumpt'!#REF!</definedName>
    <definedName name="MaxOpex">'[27]Assumpt-Gen'!$K$199</definedName>
    <definedName name="MaxOpexPerU">'[27]Assumpt-Gen'!$H$184</definedName>
    <definedName name="MezLoanAct">'[7]Assumpt-Gen'!$H$201</definedName>
    <definedName name="MezLoanAmt">[8]Assumptions!$G$29</definedName>
    <definedName name="MezLoanMthNo">[8]Assumptions!$B$29</definedName>
    <definedName name="Mezz">'[15]S&amp;U'!$I$38</definedName>
    <definedName name="MezzBrokerFee">'[7]Assumpt-Gen'!$H$204</definedName>
    <definedName name="MezzDocStamps">'[7]Assumpt-Gen'!$H$206</definedName>
    <definedName name="MezzIntRate">'[7]Assumpt-Gen'!$H$202</definedName>
    <definedName name="MezzIntTax">'[7]Assumpt-Gen'!$H$207</definedName>
    <definedName name="MezzLegal">'[7]Assumpt-Gen'!$H$208</definedName>
    <definedName name="MezzLenderFee">'[7]Assumpt-Gen'!$H$205</definedName>
    <definedName name="MezzLoanAct">'[32]Assumpt-Gen'!$H$224</definedName>
    <definedName name="MezzLoanAmt">'[7]Assumpt-Gen'!$H$200</definedName>
    <definedName name="MezzLoanDate">'[20]Assumpt-Gen'!$J$66</definedName>
    <definedName name="MezzLoanMo">'[7]Assumpt-Gen'!$G$66</definedName>
    <definedName name="MezzLoanMo_BlockC" localSheetId="0">#REF!</definedName>
    <definedName name="MezzLoanMo_BlockC">#REF!</definedName>
    <definedName name="MezzLoanPct">'[7]Assumpt-Gen'!$G$200</definedName>
    <definedName name="MezzPayoff">[15]Overview!$G$52</definedName>
    <definedName name="MezzRate">[15]Overview!$C$64</definedName>
    <definedName name="MezzRelPct">'[7]Assumpt-Gen'!$H$209</definedName>
    <definedName name="MFCapEx">[25]Overview!$D$26</definedName>
    <definedName name="MFStabCap">[25]Overview!$I$87</definedName>
    <definedName name="MFUnits">[25]Overview!$D$5</definedName>
    <definedName name="MgtFee">'[20]Assumpt-Gen'!$H$117</definedName>
    <definedName name="MidRiseBrokFee" localSheetId="0">[12]Overview!#REF!</definedName>
    <definedName name="MidRiseBrokFee">[12]Overview!#REF!</definedName>
    <definedName name="MidRiseCityProfit" localSheetId="0">[12]Overview!#REF!</definedName>
    <definedName name="MidRiseCityProfit">[12]Overview!#REF!</definedName>
    <definedName name="MidRiseCLoanRate" localSheetId="0">[12]Overview!#REF!</definedName>
    <definedName name="MidRiseCLoanRate">[12]Overview!#REF!</definedName>
    <definedName name="MidRiseClosePer" localSheetId="0">[12]Overview!#REF!</definedName>
    <definedName name="MidRiseClosePer">[12]Overview!#REF!</definedName>
    <definedName name="MidRiseConst.End">[12]Overview!#REF!</definedName>
    <definedName name="MidRiseConst.GroundLease">[12]Overview!#REF!</definedName>
    <definedName name="MidRiseConst.Period">[12]Overview!#REF!</definedName>
    <definedName name="MidRiseConst.Start">[12]Overview!#REF!</definedName>
    <definedName name="MidRiseHC">[12]Overview!#REF!</definedName>
    <definedName name="MidRiseLandRelease">[12]Overview!#REF!</definedName>
    <definedName name="MidRiseLTC">[12]Overview!#REF!</definedName>
    <definedName name="MidRiseNSF">[12]Overview!#REF!</definedName>
    <definedName name="MidRisePriceSF">[12]Overview!#REF!</definedName>
    <definedName name="MidRiseSalesPer">[12]Overview!#REF!</definedName>
    <definedName name="MidRiseSC">[12]Overview!#REF!</definedName>
    <definedName name="MidRiseTCConst.End">[12]Overview!$I$154</definedName>
    <definedName name="MidRiseTCConst.Start">[12]Overview!$I$153</definedName>
    <definedName name="MidRiseTCNSF">[12]Overview!$D$155</definedName>
    <definedName name="MidRiseTCUnits">[12]Overview!$D$153</definedName>
    <definedName name="MidRiseUnits" localSheetId="0">[12]Overview!#REF!</definedName>
    <definedName name="MidRiseUnits">[12]Overview!#REF!</definedName>
    <definedName name="MidRiseUnitSF" localSheetId="0">[12]Overview!#REF!</definedName>
    <definedName name="MidRiseUnitSF">[12]Overview!#REF!</definedName>
    <definedName name="MinDSCR" localSheetId="0">#REF!</definedName>
    <definedName name="MinDSCR">#REF!</definedName>
    <definedName name="MiniPermAmort">'[27]Assumpt-Gen'!$H$123</definedName>
    <definedName name="MktAlloc" localSheetId="0">'[7]Assumpt-Gen'!#REF!</definedName>
    <definedName name="MktAlloc">'[7]Assumpt-Gen'!#REF!</definedName>
    <definedName name="Mktg" localSheetId="0">#REF!</definedName>
    <definedName name="Mktg">#REF!</definedName>
    <definedName name="Mktg_BlockC" localSheetId="0">#REF!</definedName>
    <definedName name="Mktg_BlockC">#REF!</definedName>
    <definedName name="Mktg_Cont">'[7]Assumpt-Gen'!$H$144</definedName>
    <definedName name="Mktg_Time">[9]Mktg_Time!$F$8</definedName>
    <definedName name="MktPctSales">'[7]Assumpt-Gen'!$H$123</definedName>
    <definedName name="MktperUnit" localSheetId="0">#REF!</definedName>
    <definedName name="MktperUnit">#REF!</definedName>
    <definedName name="Mnthly" localSheetId="0">#REF!</definedName>
    <definedName name="Mnthly">#REF!</definedName>
    <definedName name="MnthlyBnkSvcFees" localSheetId="0">#REF!</definedName>
    <definedName name="MnthlyBnkSvcFees">#REF!</definedName>
    <definedName name="Model_Term" localSheetId="0">#REF!</definedName>
    <definedName name="Model_Term">#REF!</definedName>
    <definedName name="monthly">#N/A</definedName>
    <definedName name="MstrLease_Term" localSheetId="0">#REF!</definedName>
    <definedName name="MstrLease_Term">#REF!</definedName>
    <definedName name="NERetailConst.End">[12]Overview!$I$307</definedName>
    <definedName name="NERetailConst.Start">[12]Overview!$I$306</definedName>
    <definedName name="NERetailNRA">[12]Overview!$D$307</definedName>
    <definedName name="NetRevperSale" localSheetId="0">#REF!</definedName>
    <definedName name="NetRevperSale">#REF!</definedName>
    <definedName name="NetSF">'[7]Assumpt-Gen'!$H$75</definedName>
    <definedName name="NetSFTH">'[7]Assumpt-Gen'!$I$75</definedName>
    <definedName name="NetSFTot">'[7]Assumpt-Gen'!$J$75</definedName>
    <definedName name="nextcell" localSheetId="0">#REF!</definedName>
    <definedName name="nextcell">#REF!</definedName>
    <definedName name="no" localSheetId="0" hidden="1">{"Construction Costs",#N/A,FALSE,"Budget";"Income Statement",#N/A,FALSE,"Budget"}</definedName>
    <definedName name="no" hidden="1">{"Construction Costs",#N/A,FALSE,"Budget";"Income Statement",#N/A,FALSE,"Budget"}</definedName>
    <definedName name="Noi_1">[9]Op_Stmt!$B$28</definedName>
    <definedName name="NOI_1_Nom" localSheetId="0">[9]D_Cap!#REF!</definedName>
    <definedName name="NOI_1_Nom">[9]D_Cap!#REF!</definedName>
    <definedName name="NOI_1_PSF">[9]D_Cap!$E$30</definedName>
    <definedName name="NOMO" localSheetId="0">#REF!</definedName>
    <definedName name="NOMO">#REF!</definedName>
    <definedName name="NoMoStrtPrDev_BLA" localSheetId="0">'[18]A South_Assumpts'!#REF!</definedName>
    <definedName name="NoMoStrtPrDev_BLA">'[18]A South_Assumpts'!#REF!</definedName>
    <definedName name="NoMoStrtPrDev_BLC" localSheetId="0">#REF!</definedName>
    <definedName name="NoMoStrtPrDev_BLC">#REF!</definedName>
    <definedName name="NoRestaurants">'[7]Assumpt-Gen'!$I$230</definedName>
    <definedName name="NorthRentalCondos">[12]Overview!$D$36</definedName>
    <definedName name="NorthRentalCondoUnitPrice" localSheetId="0">[12]Overview!#REF!</definedName>
    <definedName name="NorthRentalCondoUnitPrice">[12]Overview!#REF!</definedName>
    <definedName name="NorthRentalConst.End">[12]Overview!$I$20</definedName>
    <definedName name="NorthRentalConst.Start">[12]Overview!$I$19</definedName>
    <definedName name="nothing" localSheetId="0" hidden="1">{"Construction Costs",#N/A,FALSE,"Budget";"Income Statement",#N/A,FALSE,"Budget"}</definedName>
    <definedName name="nothing" hidden="1">{"Construction Costs",#N/A,FALSE,"Budget";"Income Statement",#N/A,FALSE,"Budget"}</definedName>
    <definedName name="NoUnits">'[7]Assumpt-Gen'!$H$72</definedName>
    <definedName name="NoUnits_Ph1" localSheetId="0">#REF!</definedName>
    <definedName name="NoUnits_Ph1">#REF!</definedName>
    <definedName name="NoUnits_Ph2" localSheetId="0">#REF!</definedName>
    <definedName name="NoUnits_Ph2">#REF!</definedName>
    <definedName name="NoUnitsTH">'[7]Assumpt-Gen'!$I$72</definedName>
    <definedName name="NoUnitsTot">'[7]Assumpt-Gen'!$J$72</definedName>
    <definedName name="NoUnitsUpgrade">'[7]Assumpt-Gen'!$I$95</definedName>
    <definedName name="NPVPtrObl">'[7]Assumpt-Gen'!$I$212</definedName>
    <definedName name="NRA">[9]E_Sum!$D$19</definedName>
    <definedName name="NS" localSheetId="0">#REF!</definedName>
    <definedName name="NS">#REF!</definedName>
    <definedName name="NUMCHECK">AND(ISNUMBER('[28]Loan Data Arkwright'!$F$16),ISNUMBER('[28]Loan Data Arkwright'!$I$16),ISNUMBER('[28]Loan Data Arkwright'!$I$17),ISNUMBER('[28]Loan Data Arkwright'!$I$18))</definedName>
    <definedName name="NUMENTRIES" localSheetId="0">'[28]Loan Amort Table Arkwr'!#REF!</definedName>
    <definedName name="NUMENTRIES">'[28]Loan Amort Table Arkwr'!#REF!</definedName>
    <definedName name="NWOfficeConst.End">[12]Overview!$I$415</definedName>
    <definedName name="NWOfficeConst.Start">[12]Overview!$I$414</definedName>
    <definedName name="NWOfficeNRA">[12]Overview!$D$415</definedName>
    <definedName name="NWRetailConst.End">[12]Overview!$I$289</definedName>
    <definedName name="NWRetailConst.Start">[12]Overview!$I$288</definedName>
    <definedName name="NWRetailNRA">[12]Overview!$D$289</definedName>
    <definedName name="o" localSheetId="0" hidden="1">{"Construction Costs",#N/A,FALSE,"Budget";"Income Statement",#N/A,FALSE,"Budget"}</definedName>
    <definedName name="o" hidden="1">{"Construction Costs",#N/A,FALSE,"Budget";"Income Statement",#N/A,FALSE,"Budget"}</definedName>
    <definedName name="OE_1">[9]Op_Stmt!$B$27</definedName>
    <definedName name="OE_1_Nom" localSheetId="0">[9]D_Cap!#REF!</definedName>
    <definedName name="OE_1_Nom">[9]D_Cap!#REF!</definedName>
    <definedName name="OE_1_PSF">[9]D_Cap!$E$29</definedName>
    <definedName name="OfficeConst.End">[12]Overview!$I$379</definedName>
    <definedName name="OfficeConst.Start">[12]Overview!$I$378</definedName>
    <definedName name="OfficeDSC">[15]Overview!$G$62</definedName>
    <definedName name="OfficeLoanCap">[15]Overview!$F$58</definedName>
    <definedName name="OfficeLTV">[15]Overview!$G$58</definedName>
    <definedName name="OfficeNRA">[12]Overview!$D$379</definedName>
    <definedName name="Offsite_Alloc" localSheetId="0">#REF!</definedName>
    <definedName name="Offsite_Alloc">#REF!</definedName>
    <definedName name="OffSiteHold" localSheetId="0">'[17]Fin Assumpt'!#REF!</definedName>
    <definedName name="OffSiteHold">'[17]Fin Assumpt'!#REF!</definedName>
    <definedName name="OHDraw" localSheetId="0">#REF!</definedName>
    <definedName name="OHDraw">#REF!</definedName>
    <definedName name="ok" localSheetId="0" hidden="1">{"Construction Costs",#N/A,FALSE,"Budget";"Income Statement",#N/A,FALSE,"Budget"}</definedName>
    <definedName name="ok" hidden="1">{"Construction Costs",#N/A,FALSE,"Budget";"Income Statement",#N/A,FALSE,"Budget"}</definedName>
    <definedName name="OpCstEsc">'[27]Assumpt-Gen'!$H$181</definedName>
    <definedName name="Other">'[32]Assumpt-Gen'!$H$179</definedName>
    <definedName name="OutCommPct">'[7]Assumpt-Gen'!$H$177</definedName>
    <definedName name="OwnEntity">'[7]Assumpt-Gen'!$E$12</definedName>
    <definedName name="ParkVal" localSheetId="0">'[23]Assumpt-Gen'!#REF!</definedName>
    <definedName name="ParkVal">'[23]Assumpt-Gen'!#REF!</definedName>
    <definedName name="PartAmt" localSheetId="0">'[32]Assumpt-Gen'!#REF!</definedName>
    <definedName name="PartAmt">'[32]Assumpt-Gen'!#REF!</definedName>
    <definedName name="Pct_SalesContrib" localSheetId="0">#REF!</definedName>
    <definedName name="Pct_SalesContrib">#REF!</definedName>
    <definedName name="PctCoDom">'[7]Assumpt-Gen'!$H$175</definedName>
    <definedName name="PctCoIntl">'[7]Assumpt-Gen'!$H$176</definedName>
    <definedName name="PctContr">'[13]Oth Assumpt'!$I$46</definedName>
    <definedName name="PctIntl">'[7]Assumpt-Gen'!$H$177</definedName>
    <definedName name="PctOut">'[7]Assumpt-Gen'!$H$180</definedName>
    <definedName name="PdClosing">'[7]Assumpt-Gen'!$H$179</definedName>
    <definedName name="PdContr">'[7]Assumpt-Gen'!$H$178</definedName>
    <definedName name="PdFound">'[32]Assumpt-Gen'!$H$193</definedName>
    <definedName name="PercentComplete">PercentCompleteBeyond*PeriodInPlan</definedName>
    <definedName name="PercentCompleteBeyond">(#REF!=MEDIAN(#REF!,#REF!,#REF!+#REF!)*(#REF!&gt;0))*((#REF!&lt;(INT(#REF!+#REF!*#REF!)))+(#REF!=#REF!))*(#REF!&gt;0)</definedName>
    <definedName name="period_selected">#REF!</definedName>
    <definedName name="PeriodInActual">#REF!=MEDIAN(#REF!,#REF!,#REF!+#REF!-1)</definedName>
    <definedName name="PeriodInPlan">#REF!=MEDIAN(#REF!,#REF!,#REF!+#REF!-1)</definedName>
    <definedName name="PermFeePctHC">'[7]Assumpt-Gen'!$H$155</definedName>
    <definedName name="PermFeesPerUnit">'[7]Assumpt-Gen'!$H$121</definedName>
    <definedName name="PermIntRt">'[27]Assumpt-Gen'!$H$114</definedName>
    <definedName name="Permits" localSheetId="0">#REF!</definedName>
    <definedName name="Permits">#REF!</definedName>
    <definedName name="Permits_Cont">'[7]Assumpt-Gen'!$H$148</definedName>
    <definedName name="PermLoanIntRate" localSheetId="0">#REF!</definedName>
    <definedName name="PermLoanIntRate">#REF!</definedName>
    <definedName name="PERYR" localSheetId="0">#REF!</definedName>
    <definedName name="PERYR">#REF!</definedName>
    <definedName name="PierBaseRent" localSheetId="0">'[23]Assumpt-Gen'!#REF!</definedName>
    <definedName name="PierBaseRent">'[23]Assumpt-Gen'!#REF!</definedName>
    <definedName name="PierImpr" localSheetId="0">'[23]Assumpt-Gen'!#REF!</definedName>
    <definedName name="PierImpr">'[23]Assumpt-Gen'!#REF!</definedName>
    <definedName name="PkgPerUnit">'[7]Assumpt-Gen'!$H$107</definedName>
    <definedName name="PkgPerUnitTH">'[7]Assumpt-Gen'!$I$107</definedName>
    <definedName name="PkSpAvail">'[7]Assumpt-Gen'!$H$115</definedName>
    <definedName name="PkSpPerUnit">'[7]Assumpt-Gen'!$H$111</definedName>
    <definedName name="Plan">PeriodInPlan*(#REF!&gt;0)</definedName>
    <definedName name="pmnt" localSheetId="0">#REF!</definedName>
    <definedName name="pmnt">#REF!</definedName>
    <definedName name="PreconFund">'[7]Assumpt-Gen'!$H$33</definedName>
    <definedName name="PrefEqAmt">[6]Overview!$C$15</definedName>
    <definedName name="PrefEquityAmt">'[25]S &amp; U'!$H$47</definedName>
    <definedName name="PrefRetPct">'[7]Assumpt-Gen'!$E$41</definedName>
    <definedName name="PRI_CF_YR1" localSheetId="0">[9]D_Cap!#REF!</definedName>
    <definedName name="PRI_CF_YR1">[9]D_Cap!#REF!</definedName>
    <definedName name="PricePerUnit">'[7]Assumpt-Gen'!$H$82</definedName>
    <definedName name="PricePerUnit_wIncr">'[7]Assumpt-Gen'!$H$87</definedName>
    <definedName name="Principal" localSheetId="0">#REF!</definedName>
    <definedName name="Principal">#REF!</definedName>
    <definedName name="PrIncPSF">'[7]Assumpt-Gen'!$H$84</definedName>
    <definedName name="_xlnm.Print_Area" localSheetId="0">#REF!</definedName>
    <definedName name="_xlnm.Print_Area">#REF!</definedName>
    <definedName name="PRINT_AREA_01" localSheetId="0">#REF!</definedName>
    <definedName name="PRINT_AREA_01">#REF!</definedName>
    <definedName name="PRINT_AREA_MI" localSheetId="0">#REF!</definedName>
    <definedName name="PRINT_AREA_MI">#REF!</definedName>
    <definedName name="_xlnm.Print_Titles">#N/A</definedName>
    <definedName name="PrivGar">'[7]Assumpt-Gen'!$H$113</definedName>
    <definedName name="Prof_Part_Fee">[14]Overview!$C$39</definedName>
    <definedName name="Profit">'[9]Cost Approach'!$D$40</definedName>
    <definedName name="ProfPart">[6]Overview!$C$17</definedName>
    <definedName name="Proj_Mktg_Cost">'[7]Assumpt-Gen'!$I$123</definedName>
    <definedName name="ProjComplMo">'[7]Assumpt-Gen'!$G$67</definedName>
    <definedName name="ProjEndMo">'[7]Assumpt-Gen'!$G$68</definedName>
    <definedName name="ProjEquity">'[15]S&amp;U'!$M$38</definedName>
    <definedName name="ProjIncrSales">[7]Assumpt!$I$15</definedName>
    <definedName name="ProjName">'[7]Assumpt-Gen'!$E$10</definedName>
    <definedName name="ProjStartDate" localSheetId="0">#REF!</definedName>
    <definedName name="ProjStartDate">#REF!</definedName>
    <definedName name="ProjStartMo">[8]Overview!$G$46</definedName>
    <definedName name="Prop_Address">[9]Prop_Base!$C$3</definedName>
    <definedName name="Prop_City">[9]Prop_Base!$C$4</definedName>
    <definedName name="Prop_Cond">[9]Prop_Base!$C$29</definedName>
    <definedName name="Prop_County">[9]Prop_Base!$C$5</definedName>
    <definedName name="Prop_Current_Tax_Rate">[9]Prop_Base!$C$51</definedName>
    <definedName name="Prop_Eff_Age">[9]Prop_Base!$C$25</definedName>
    <definedName name="Prop_Ext_Walls">[9]Prop_Base!$C$32</definedName>
    <definedName name="Prop_Flood_Map">[9]Prop_Base!$C$60</definedName>
    <definedName name="Prop_Flood_Zone">[9]Prop_Base!$C$61</definedName>
    <definedName name="Prop_FLU">[9]Prop_Base!$C$56</definedName>
    <definedName name="Prop_Land_AC">[9]Prop_Base!$C$53</definedName>
    <definedName name="Prop_Land_SF">[9]Prop_Base!$C$54</definedName>
    <definedName name="Prop_MSA">[9]Prop_Base!$C$8</definedName>
    <definedName name="Prop_Name">[9]Prop_Base!$C$2</definedName>
    <definedName name="Prop_No_Bldgs">[9]Prop_Base!$C$27</definedName>
    <definedName name="Prop_No_Stories">[9]Prop_Base!$C$28</definedName>
    <definedName name="Prop_No_Units">[39]Prop_Base!$C$29</definedName>
    <definedName name="Prop_Occupancy_Rt">[9]Prop_Base!$C$46</definedName>
    <definedName name="Prop_Phys_Age">[9]Prop_Base!$C$24</definedName>
    <definedName name="Prop_Pkg_Spaces">[9]Prop_Base!$C$34</definedName>
    <definedName name="Prop_Pkg_Type">[9]Prop_Base!$C$33</definedName>
    <definedName name="Prop_Prim_Rd">[9]Prop_Base!$C$57</definedName>
    <definedName name="Prop_Size">[9]Prop_Base!$C$22</definedName>
    <definedName name="Prop_State">[9]Prop_Base!$C$6</definedName>
    <definedName name="Prop_Submarket">[9]Prop_Base!$C$9</definedName>
    <definedName name="Prop_Tax_ID">[9]Prop_Base!$C$48</definedName>
    <definedName name="Prop_Type">[9]Prop_Base!$C$20</definedName>
    <definedName name="Prop_Vacant_SF">[9]Prop_Base!$C$44</definedName>
    <definedName name="Prop_Yr_Blt">[9]Prop_Base!$C$23</definedName>
    <definedName name="Prop_Zip">[9]Prop_Base!$C$10</definedName>
    <definedName name="Prop_Zoning">[9]Prop_Base!$C$55</definedName>
    <definedName name="PrPerPkSp">'[7]Assumpt-Gen'!$H$116</definedName>
    <definedName name="PrPerPrivGar">'[7]Assumpt-Gen'!$H$114</definedName>
    <definedName name="PrperUnit_Ph1" localSheetId="0">#REF!</definedName>
    <definedName name="PrperUnit_Ph1">#REF!</definedName>
    <definedName name="PrperUnit_Ph2" localSheetId="0">#REF!</definedName>
    <definedName name="PrperUnit_Ph2">#REF!</definedName>
    <definedName name="PrPSF_Ph1" localSheetId="0">#REF!</definedName>
    <definedName name="PrPSF_Ph1">#REF!</definedName>
    <definedName name="PrPSF_Ph2" localSheetId="0">#REF!</definedName>
    <definedName name="PrPSF_Ph2">#REF!</definedName>
    <definedName name="PSFTable">[40]Tables!$L$11:$P$20</definedName>
    <definedName name="PtrDist">[6]Overview!$H$10</definedName>
    <definedName name="PtrPctBD">'[7]Assumpt-Gen'!$I$31</definedName>
    <definedName name="PtrPctSwerdlow">'[7]Assumpt-Gen'!$I$30</definedName>
    <definedName name="PtrPctThompason">'[7]Assumpt-Gen'!$I$32</definedName>
    <definedName name="PurchPrice">'[7]Assumpt-Gen'!$I$217</definedName>
    <definedName name="q" localSheetId="0" hidden="1">{"Construction Costs",#N/A,FALSE,"Budget";"Income Statement",#N/A,FALSE,"Budget"}</definedName>
    <definedName name="q" hidden="1">{"Construction Costs",#N/A,FALSE,"Budget";"Income Statement",#N/A,FALSE,"Budget"}</definedName>
    <definedName name="Qrtrly" localSheetId="0">#REF!</definedName>
    <definedName name="Qrtrly">#REF!</definedName>
    <definedName name="Rdwy" localSheetId="0">[11]Forecast!#REF!</definedName>
    <definedName name="Rdwy">[11]Forecast!#REF!</definedName>
    <definedName name="Rec_Ctr" localSheetId="0">[11]Forecast!#REF!</definedName>
    <definedName name="Rec_Ctr">[11]Forecast!#REF!</definedName>
    <definedName name="RecPoolTotCost">'[7]Assumpt-Gen'!$H$131</definedName>
    <definedName name="RecPoolUnits">'[7]Assumpt-Gen'!$I$131</definedName>
    <definedName name="RefiYear">[15]Overview!$H$53</definedName>
    <definedName name="RefreshArea" localSheetId="0">#REF!</definedName>
    <definedName name="RefreshArea">#REF!</definedName>
    <definedName name="Rel_Price">[41]Overview!$C$41</definedName>
    <definedName name="RelPct">'[13]Oth Assumpt'!$G$89</definedName>
    <definedName name="RelTable" localSheetId="0">'[17]Fin Assumpt'!#REF!</definedName>
    <definedName name="RelTable">'[17]Fin Assumpt'!#REF!</definedName>
    <definedName name="REMillRt">'[32]Assumpt-Gen'!$H$182</definedName>
    <definedName name="Renewal_Prob">[9]DCF!$C$25</definedName>
    <definedName name="RentB4CO">'[7]Assumpt-Gen'!$H$223</definedName>
    <definedName name="RentCO">'[7]Assumpt-Gen'!$H$224</definedName>
    <definedName name="RentTbl">'[27]Assumpt-Gen'!$D$189:$E$200</definedName>
    <definedName name="REPctTSF">'[32]Assumpt-Gen'!$H$183</definedName>
    <definedName name="RestRevPSF">'[7]Assumpt-Gen'!$I$233</definedName>
    <definedName name="RestSqFt">'[7]Assumpt-Gen'!$I$231</definedName>
    <definedName name="RestTI">'[7]Assumpt-Gen'!$I$232</definedName>
    <definedName name="RestVal">'[7]Assumpt-Gen'!$I$236</definedName>
    <definedName name="Retail4A2Const.End">[12]Overview!$I$271</definedName>
    <definedName name="Retail4A2Const.Start">[12]Overview!$I$270</definedName>
    <definedName name="Retail4A2NRA">[12]Overview!$D$271</definedName>
    <definedName name="Retail5AConst.End">[12]Overview!$I$361</definedName>
    <definedName name="Retail5AConst.Start">[12]Overview!$I$360</definedName>
    <definedName name="Retail5ANRA">[12]Overview!$D$361</definedName>
    <definedName name="Retail5Const.End">[12]Overview!$I$343</definedName>
    <definedName name="Retail5Const.Start">[12]Overview!$I$342</definedName>
    <definedName name="Retail5NRA">[12]Overview!$D$343</definedName>
    <definedName name="RetailDSC">[15]Overview!$G$61</definedName>
    <definedName name="RetailLoanCap">[15]Overview!$F$57</definedName>
    <definedName name="RetailLTC">[25]Overview!$D$69</definedName>
    <definedName name="RetailLTV">[15]Overview!$G$57</definedName>
    <definedName name="RetailMgmtFee">[25]Overview!$I$33</definedName>
    <definedName name="RetailRentEsc">[25]Overview!$I$27</definedName>
    <definedName name="RetailStabCap">[25]Overview!$I$102</definedName>
    <definedName name="Rev_1">[9]Op_Stmt!$B$7</definedName>
    <definedName name="Rev_1_Nom" localSheetId="0">[9]D_Cap!#REF!</definedName>
    <definedName name="Rev_1_Nom">[9]D_Cap!#REF!</definedName>
    <definedName name="Rev_1_PSF">[9]D_Cap!$E$9</definedName>
    <definedName name="Rev_2">[9]Op_Stmt!$B$8</definedName>
    <definedName name="Rev_2_Nom" localSheetId="0">[9]D_Cap!#REF!</definedName>
    <definedName name="Rev_2_Nom">[9]D_Cap!#REF!</definedName>
    <definedName name="Rev_3">[9]Op_Stmt!$B$9</definedName>
    <definedName name="Rev_3_Nom" localSheetId="0">[9]D_Cap!#REF!</definedName>
    <definedName name="Rev_3_Nom">[9]D_Cap!#REF!</definedName>
    <definedName name="Rev_3_PSF">[9]D_Cap!$E$10</definedName>
    <definedName name="Rev_4">[9]Op_Stmt!$B$10</definedName>
    <definedName name="Rev_4_Nom" localSheetId="0">[9]D_Cap!#REF!</definedName>
    <definedName name="Rev_4_Nom">[9]D_Cap!#REF!</definedName>
    <definedName name="Rev_4_PSF">[9]D_Cap!$E$11</definedName>
    <definedName name="Rev_5">[9]Op_Stmt!$B$11</definedName>
    <definedName name="Rev_5_Nom" localSheetId="0">[9]D_Cap!#REF!</definedName>
    <definedName name="Rev_5_Nom">[9]D_Cap!#REF!</definedName>
    <definedName name="Rev_5_PSF">[9]D_Cap!$E$12</definedName>
    <definedName name="Rev_6">[9]Op_Stmt!$B$12</definedName>
    <definedName name="Rev_6_Nom" localSheetId="0">[9]D_Cap!#REF!</definedName>
    <definedName name="Rev_6_Nom">[9]D_Cap!#REF!</definedName>
    <definedName name="Rev_6_PSF">[9]D_Cap!$E$14</definedName>
    <definedName name="RevDate">[7]Start!$F$26</definedName>
    <definedName name="RevHard">'[7]Rev Budget'!$H$26</definedName>
    <definedName name="RevISHOF">'[7]Rev Budget'!$H$38</definedName>
    <definedName name="RevNGB">'[7]Rev Budget'!$H$39</definedName>
    <definedName name="RevSoft">'[7]Rev Budget'!$H$42</definedName>
    <definedName name="RJNRetCap">[6]Overview!$H$7</definedName>
    <definedName name="Sales_Ctr_Alloc" localSheetId="0">#REF!</definedName>
    <definedName name="Sales_Ctr_Alloc">#REF!</definedName>
    <definedName name="SalesCtr">'[7]Assumpt-Gen'!$J$132</definedName>
    <definedName name="SalesCtr_OpCost">'[7]Assumpt-Gen'!$J$133</definedName>
    <definedName name="SalesCtr_OpsCost">'[7]Assumpt-Gen'!$H$133</definedName>
    <definedName name="SalesCtrRed" localSheetId="0">'[17]Fin Assumpt'!#REF!</definedName>
    <definedName name="SalesCtrRed">'[17]Fin Assumpt'!#REF!</definedName>
    <definedName name="SalesCtrTotCost">'[7]Assumpt-Gen'!$H$132</definedName>
    <definedName name="SalesCtrUnits">'[7]Assumpt-Gen'!$I$132</definedName>
    <definedName name="SalesPerMo" localSheetId="0">[18]Absorption!#REF!</definedName>
    <definedName name="SalesPerMo">[18]Absorption!#REF!</definedName>
    <definedName name="SalesPrPerUnit">'[7]Monthly CF'!$N$1</definedName>
    <definedName name="SalesPrPSF">'[7]Assumpt-Gen'!$H$80</definedName>
    <definedName name="SalesPrPSF_wIncr">'[7]Assumpt-Gen'!$H$88</definedName>
    <definedName name="SalesPrPSFAvg">'[7]Assumpt-Gen'!$J$80</definedName>
    <definedName name="SalesPrPSFTH">'[7]Assumpt-Gen'!$I$80</definedName>
    <definedName name="SalesPrTbl">'[13]Oth Assumpt'!$F$64:$I$70</definedName>
    <definedName name="SalesPSF" localSheetId="0">#REF!</definedName>
    <definedName name="SalesPSF">#REF!</definedName>
    <definedName name="SalesStartMo">'[7]Assumpt-Gen'!$G$62</definedName>
    <definedName name="SalesStartMo_BlockC" localSheetId="0">#REF!</definedName>
    <definedName name="SalesStartMo_BlockC">#REF!</definedName>
    <definedName name="SBA" localSheetId="0">[11]Forecast!#REF!</definedName>
    <definedName name="SBA">[11]Forecast!#REF!</definedName>
    <definedName name="SellerClosing">'[7]Assumpt-Gen'!$H$101</definedName>
    <definedName name="SETHConst.End">[12]Overview!$I$258</definedName>
    <definedName name="SETHConst.Start">[12]Overview!$I$257</definedName>
    <definedName name="SETHNSF">[12]Overview!$D$259</definedName>
    <definedName name="SETHUnits">[12]Overview!$D$257</definedName>
    <definedName name="SETowerConst.End">[12]Overview!$I$219</definedName>
    <definedName name="SETowerConst.Start">[12]Overview!$I$218</definedName>
    <definedName name="SETowerNSF">[12]Overview!$D$220</definedName>
    <definedName name="SETowerUnits">[12]Overview!$D$218</definedName>
    <definedName name="SFnd_Payout" localSheetId="0">#REF!</definedName>
    <definedName name="SFnd_Payout">#REF!</definedName>
    <definedName name="SFperUnit_Ph1" localSheetId="0">#REF!</definedName>
    <definedName name="SFperUnit_Ph1">#REF!</definedName>
    <definedName name="SFperUnit_Ph2" localSheetId="0">#REF!</definedName>
    <definedName name="SFperUnit_Ph2">#REF!</definedName>
    <definedName name="Site">'[7]Assumpt-Gen'!$J$130</definedName>
    <definedName name="SitePerUnit">'[7]Assumpt-Gen'!$H$120</definedName>
    <definedName name="SiteperUnit_BLA" localSheetId="0">'[18]A South_Assumpts'!#REF!</definedName>
    <definedName name="SiteperUnit_BLA">'[18]A South_Assumpts'!#REF!</definedName>
    <definedName name="SiteperUnit_BLC" localSheetId="0">#REF!</definedName>
    <definedName name="SiteperUnit_BLC">#REF!</definedName>
    <definedName name="SitePSF">'[20]Assumpt-Gen'!$H$100</definedName>
    <definedName name="SiteTotCost">'[7]Assumpt-Gen'!$H$130</definedName>
    <definedName name="SiteUnits">'[7]Assumpt-Gen'!$I$130</definedName>
    <definedName name="SnkngFnd_IntRt" localSheetId="0">#REF!</definedName>
    <definedName name="SnkngFnd_IntRt">#REF!</definedName>
    <definedName name="SouthRentalCondoUnitPrice" localSheetId="0">[12]Overview!#REF!</definedName>
    <definedName name="SouthRentalCondoUnitPrice">[12]Overview!#REF!</definedName>
    <definedName name="SouthRentalConst.End">[12]Overview!$I$50</definedName>
    <definedName name="SouthRentalConst.Start">[12]Overview!$I$49</definedName>
    <definedName name="SouthRentalNSA">[12]Overview!$D$69</definedName>
    <definedName name="Split">'[7]Assumpt-Gen'!$I$220</definedName>
    <definedName name="SrLoanAmt" localSheetId="0">#REF!</definedName>
    <definedName name="SrLoanAmt">#REF!</definedName>
    <definedName name="SrLoanIntRate" localSheetId="0">#REF!</definedName>
    <definedName name="SrLoanIntRate">#REF!</definedName>
    <definedName name="SrLoanPct" localSheetId="0">#REF!</definedName>
    <definedName name="SrLoanPct">#REF!</definedName>
    <definedName name="SS" localSheetId="0">#REF!</definedName>
    <definedName name="SS">#REF!</definedName>
    <definedName name="Stab_Cost_Val">'[9]Cost Approach'!$H$48</definedName>
    <definedName name="Stab_Inc_Val" localSheetId="0">[9]D_Cap!#REF!</definedName>
    <definedName name="Stab_Inc_Val">[9]D_Cap!#REF!</definedName>
    <definedName name="Stab_Occup">[9]Market!$AA$40</definedName>
    <definedName name="Stab_PRI">[9]Op_Stmt!$AC$44</definedName>
    <definedName name="Stab_SCA_Val">[9]Imp_Sale!$Q$49</definedName>
    <definedName name="Stab_Vac">[9]D_Cap!$D$6</definedName>
    <definedName name="StabOcc">'[27]Assumpt-Gen'!$H$173</definedName>
    <definedName name="Start" localSheetId="0">'[29]IRR Model'!#REF!</definedName>
    <definedName name="Start">'[29]IRR Model'!#REF!</definedName>
    <definedName name="StartMnthNo" localSheetId="0">#REF!</definedName>
    <definedName name="StartMnthNo">#REF!</definedName>
    <definedName name="StartMoTable">[19]Tables!$BI$10:$BQ$59</definedName>
    <definedName name="Stop_Draw_Mth">'[38]Fin Assumpt'!$K$28</definedName>
    <definedName name="SubTotHC">[42]Assumpt!$I$31</definedName>
    <definedName name="SwerdFutNote">[6]Overview!$H$9</definedName>
    <definedName name="SwerdInitPmt">[6]Overview!$H$8</definedName>
    <definedName name="SWRetailConst.End">[12]Overview!$I$325</definedName>
    <definedName name="SWRetailConst.Start">[12]Overview!$I$324</definedName>
    <definedName name="SWRetailNRA">[12]Overview!$D$325</definedName>
    <definedName name="SWTHConst.End">[12]Overview!$I$245</definedName>
    <definedName name="SWTHConst.Start">[12]Overview!$I$244</definedName>
    <definedName name="SWTHNSF">[12]Overview!$D$246</definedName>
    <definedName name="SWTHUnits">[12]Overview!$D$244</definedName>
    <definedName name="SWTowerConst.End">[12]Overview!$I$232</definedName>
    <definedName name="SWTowerConst.Start">[12]Overview!$I$231</definedName>
    <definedName name="SWTowerNSF">[12]Overview!$D$233</definedName>
    <definedName name="SWTowerUnits">[12]Overview!$D$231</definedName>
    <definedName name="t" localSheetId="0" hidden="1">{"Construction Costs",#N/A,FALSE,"Budget";"Income Statement",#N/A,FALSE,"Budget"}</definedName>
    <definedName name="t" hidden="1">{"Construction Costs",#N/A,FALSE,"Budget";"Income Statement",#N/A,FALSE,"Budget"}</definedName>
    <definedName name="T_Cap_Rate">[9]Rates!$K$30</definedName>
    <definedName name="Tax" localSheetId="0">#REF!</definedName>
    <definedName name="Tax">#REF!</definedName>
    <definedName name="Tax_Cont">'[7]Assumpt-Gen'!$H$142</definedName>
    <definedName name="Tax_Ins" localSheetId="0">#REF!</definedName>
    <definedName name="Tax_Ins">#REF!</definedName>
    <definedName name="TaxInsPctHC">'[7]Assumpt-Gen'!$H$153</definedName>
    <definedName name="TaxMo" localSheetId="0">#REF!</definedName>
    <definedName name="TaxMo">#REF!</definedName>
    <definedName name="TaxRate" localSheetId="0">'[27]Assumpt-Gen'!#REF!</definedName>
    <definedName name="TaxRate">'[27]Assumpt-Gen'!#REF!</definedName>
    <definedName name="TC2OfficeConst.End">[12]Overview!$I$397</definedName>
    <definedName name="TC2OfficeConst.Start">[12]Overview!$I$396</definedName>
    <definedName name="TC2OfficeNRA">[12]Overview!$D$397</definedName>
    <definedName name="TCRTNSF">[12]Overview!$D$100</definedName>
    <definedName name="TCRTUnitLandPrice" localSheetId="0">[12]Overview!#REF!</definedName>
    <definedName name="TCRTUnitLandPrice">[12]Overview!#REF!</definedName>
    <definedName name="test" localSheetId="0">[11]Forecast!#REF!</definedName>
    <definedName name="test">[11]Forecast!#REF!</definedName>
    <definedName name="tghgfhgf" localSheetId="0">#REF!</definedName>
    <definedName name="tghgfhgf">#REF!</definedName>
    <definedName name="Third_Party" localSheetId="0">[11]Forecast!#REF!</definedName>
    <definedName name="Third_Party">[11]Forecast!#REF!</definedName>
    <definedName name="ThreshCondo">'[13]Oth Assumpt'!$I$60</definedName>
    <definedName name="ThreshRent">'[13]Oth Assumpt'!$I$59</definedName>
    <definedName name="Thrshld_1" localSheetId="0">#REF!</definedName>
    <definedName name="Thrshld_1">#REF!</definedName>
    <definedName name="Thrshld_2" localSheetId="0">#REF!</definedName>
    <definedName name="Thrshld_2">#REF!</definedName>
    <definedName name="topcell" localSheetId="0">#REF!</definedName>
    <definedName name="topcell">#REF!</definedName>
    <definedName name="TOT" localSheetId="0">#REF!</definedName>
    <definedName name="TOT">#REF!</definedName>
    <definedName name="Tot_Com_Com" localSheetId="0">#REF!</definedName>
    <definedName name="Tot_Com_Com">#REF!</definedName>
    <definedName name="Tot_Land_Acq" localSheetId="0">#REF!</definedName>
    <definedName name="Tot_Land_Acq">#REF!</definedName>
    <definedName name="TotalArchEngr">[7]Assumpt!$I$42</definedName>
    <definedName name="TotalBldg">[7]Assumpt!$I$27</definedName>
    <definedName name="TotalCommClose">[7]Assumpt!$I$71</definedName>
    <definedName name="TotalCommCont">[7]Assumpt!$I$49</definedName>
    <definedName name="TotalFinCostCons">[7]Assumpt!$I$64</definedName>
    <definedName name="TotalFinCostMezz">[7]Assumpt!$I$65</definedName>
    <definedName name="TotalGA">[7]Assumpt!$I$46</definedName>
    <definedName name="TotalGarage">[7]Assumpt!$I$29</definedName>
    <definedName name="TotalHC">[7]Assumpt!$I$37</definedName>
    <definedName name="TotalHCCont">[7]Assumpt!$I$36</definedName>
    <definedName name="TotalIns">[7]Assumpt!$I$44</definedName>
    <definedName name="TotalIntCons">[7]Assumpt!$I$66</definedName>
    <definedName name="TotalIntEsc">[7]Assumpt!$I$19</definedName>
    <definedName name="TotalIntMezz">[7]Assumpt!$I$67</definedName>
    <definedName name="TotalLand">[7]Assumpt!$I$41</definedName>
    <definedName name="TotalLandRel" localSheetId="0">[7]Assumpt!#REF!</definedName>
    <definedName name="TotalLandRel">[7]Assumpt!#REF!</definedName>
    <definedName name="TotalLegProf">[7]Assumpt!$I$48</definedName>
    <definedName name="TotallFFE">[7]Assumpt!$I$34</definedName>
    <definedName name="TotalMktPro">[7]Assumpt!$I$45</definedName>
    <definedName name="TotalPart">[7]Assumpt!$I$70</definedName>
    <definedName name="TotalPermFee">[7]Assumpt!$I$50</definedName>
    <definedName name="TotalPkSp">[7]Assumpt!$I$17</definedName>
    <definedName name="TotalRecPool">[7]Assumpt!$I$33</definedName>
    <definedName name="TotalRentB4CO">[7]Assumpt!$I$39</definedName>
    <definedName name="TotalRentCO">[7]Assumpt!$I$40</definedName>
    <definedName name="TotalRetail">[7]Assumpt!$I$28</definedName>
    <definedName name="TotalRev">[7]Assumpt!$I$22</definedName>
    <definedName name="TotalSales">[7]Assumpt!$I$14</definedName>
    <definedName name="TotalSalesCtr" localSheetId="0">[7]Assumpt!#REF!</definedName>
    <definedName name="TotalSalesCtr">[7]Assumpt!#REF!</definedName>
    <definedName name="TotalSCCont">[7]Assumpt!$I$55</definedName>
    <definedName name="TotalSite">[7]Assumpt!$I$32</definedName>
    <definedName name="TotalTaxIns">[7]Assumpt!$I$43</definedName>
    <definedName name="TotBaseRent">'[7]Assumpt-Gen'!$I$216</definedName>
    <definedName name="TotClosure" localSheetId="0">#REF!</definedName>
    <definedName name="TotClosure">#REF!</definedName>
    <definedName name="TotFinCost" localSheetId="0">#REF!</definedName>
    <definedName name="TotFinCost">#REF!</definedName>
    <definedName name="TotGarageCost">'[7]Assumpt-Gen'!$H$110</definedName>
    <definedName name="TotGarageSpc">'[7]Assumpt-Gen'!$H$109</definedName>
    <definedName name="TotGarageSpcTH">'[7]Assumpt-Gen'!$I$109</definedName>
    <definedName name="TotIncrProf" localSheetId="0">[18]Absorption!#REF!</definedName>
    <definedName name="TotIncrProf">[18]Absorption!#REF!</definedName>
    <definedName name="TotOthCost" localSheetId="0">#REF!</definedName>
    <definedName name="TotOthCost">#REF!</definedName>
    <definedName name="TotPartPct" localSheetId="0">[18]Absorption!#REF!</definedName>
    <definedName name="TotPartPct">[18]Absorption!#REF!</definedName>
    <definedName name="TotRemed" localSheetId="0">#REF!</definedName>
    <definedName name="TotRemed">#REF!</definedName>
    <definedName name="TotSaleableSF" localSheetId="0">#REF!</definedName>
    <definedName name="TotSaleableSF">#REF!</definedName>
    <definedName name="TotSC" localSheetId="0">#REF!</definedName>
    <definedName name="TotSC">#REF!</definedName>
    <definedName name="TotUnits" localSheetId="0">#REF!</definedName>
    <definedName name="TotUnits">#REF!</definedName>
    <definedName name="Tower3Const.End">[12]Overview!$I$125</definedName>
    <definedName name="Tower3Const.Start">[12]Overview!$I$124</definedName>
    <definedName name="Tower3NSF">[12]Overview!$D$144</definedName>
    <definedName name="Tower3Units">[12]Overview!$D$142</definedName>
    <definedName name="Tower4Apts" localSheetId="0">[12]Overview!#REF!</definedName>
    <definedName name="Tower4Apts">[12]Overview!#REF!</definedName>
    <definedName name="Tower4BrokFee" localSheetId="0">[12]Overview!#REF!</definedName>
    <definedName name="Tower4BrokFee">[12]Overview!#REF!</definedName>
    <definedName name="Tower4CapEx" localSheetId="0">[12]Overview!#REF!</definedName>
    <definedName name="Tower4CapEx">[12]Overview!#REF!</definedName>
    <definedName name="Tower4CityProfit" localSheetId="0">[12]Overview!#REF!</definedName>
    <definedName name="Tower4CityProfit">[12]Overview!#REF!</definedName>
    <definedName name="Tower4CloanRate">[12]Overview!#REF!</definedName>
    <definedName name="Tower4ClosePer">[12]Overview!#REF!</definedName>
    <definedName name="Tower4Const.End">[12]Overview!#REF!</definedName>
    <definedName name="Tower4Const.GroundLease">[12]Overview!#REF!</definedName>
    <definedName name="Tower4Const.Period">[12]Overview!#REF!</definedName>
    <definedName name="Tower4Const.Start">[12]Overview!#REF!</definedName>
    <definedName name="Tower4DispFee">[12]Overview!#REF!</definedName>
    <definedName name="Tower4DSCR">[12]Overview!#REF!</definedName>
    <definedName name="Tower4EndCap">[12]Overview!#REF!</definedName>
    <definedName name="Tower4Expenses">[12]Overview!#REF!</definedName>
    <definedName name="Tower4HC">[12]Overview!#REF!</definedName>
    <definedName name="Tower4Hold">[12]Overview!#REF!</definedName>
    <definedName name="Tower4LandLease">[12]Overview!#REF!</definedName>
    <definedName name="Tower4LandRelease">[12]Overview!#REF!</definedName>
    <definedName name="Tower4LTC">[12]Overview!#REF!</definedName>
    <definedName name="Tower4NRA">[12]Overview!#REF!</definedName>
    <definedName name="Tower4NSF">[12]Overview!#REF!</definedName>
    <definedName name="Tower4OtherInc">[12]Overview!#REF!</definedName>
    <definedName name="Tower4PRiceSF">[12]Overview!#REF!</definedName>
    <definedName name="Tower4RefiAmo">[12]Overview!#REF!</definedName>
    <definedName name="Tower4RefiCap">[12]Overview!#REF!</definedName>
    <definedName name="Tower4RefiInt">[12]Overview!#REF!</definedName>
    <definedName name="Tower4RefiLTV">[12]Overview!#REF!</definedName>
    <definedName name="Tower4RefiMonth">[12]Overview!#REF!</definedName>
    <definedName name="Tower4Rent">[12]Overview!#REF!</definedName>
    <definedName name="Tower4RentEsc">[12]Overview!#REF!</definedName>
    <definedName name="Tower4SalesPer">[12]Overview!#REF!</definedName>
    <definedName name="Tower4SC">[12]Overview!#REF!</definedName>
    <definedName name="Tower4StabPer">[12]Overview!#REF!</definedName>
    <definedName name="Tower4StabVac">[12]Overview!#REF!</definedName>
    <definedName name="Tower4StartVac">[12]Overview!#REF!</definedName>
    <definedName name="Tower4Units">[12]Overview!#REF!</definedName>
    <definedName name="Tower4UnitSf">[12]Overview!#REF!</definedName>
    <definedName name="TownCenterRentalTowerConst.End">[12]Overview!$I$81</definedName>
    <definedName name="TownCenterRentalTowerConst.Start">[12]Overview!$I$80</definedName>
    <definedName name="TownCenterRentalTowerNSF">[12]Overview!$D$83</definedName>
    <definedName name="TradTHConst.End">[12]Overview!$I$112</definedName>
    <definedName name="TradTHConst.Start">[12]Overview!$I$111</definedName>
    <definedName name="TradTHNSF">[12]Overview!$D$113</definedName>
    <definedName name="TradTHUnits">[12]Overview!$D$111</definedName>
    <definedName name="Trends" localSheetId="0" hidden="1">{"Construction Costs",#N/A,FALSE,"Budget";"Income Statement",#N/A,FALSE,"Budget"}</definedName>
    <definedName name="Trends" hidden="1">{"Construction Costs",#N/A,FALSE,"Budget";"Income Statement",#N/A,FALSE,"Budget"}</definedName>
    <definedName name="TSFTax">'[17]Fin Assumpt'!#REF!</definedName>
    <definedName name="Ttl_Marina_Sales">'[42]Assumpt-Gen'!$H$134</definedName>
    <definedName name="TtlBldgCst_Ph12BLC" localSheetId="0">#REF!</definedName>
    <definedName name="TtlBldgCst_Ph12BLC">#REF!</definedName>
    <definedName name="TtlHC_Ph12BLC" localSheetId="0">#REF!</definedName>
    <definedName name="TtlHC_Ph12BLC">#REF!</definedName>
    <definedName name="TtlNetSF_Ph1" localSheetId="0">#REF!</definedName>
    <definedName name="TtlNetSF_Ph1">#REF!</definedName>
    <definedName name="TtlNetSF_Ph12BLC" localSheetId="0">#REF!</definedName>
    <definedName name="TtlNetSF_Ph12BLC">#REF!</definedName>
    <definedName name="TtlNetSF_Ph2" localSheetId="0">#REF!</definedName>
    <definedName name="TtlNetSF_Ph2">#REF!</definedName>
    <definedName name="TtlUnits_Ph12BLC" localSheetId="0">#REF!</definedName>
    <definedName name="TtlUnits_Ph12BLC">#REF!</definedName>
    <definedName name="twins" localSheetId="0" hidden="1">{"Construction Costs",#N/A,FALSE,"Budget";"Income Statement",#N/A,FALSE,"Budget"}</definedName>
    <definedName name="twins" hidden="1">{"Construction Costs",#N/A,FALSE,"Budget";"Income Statement",#N/A,FALSE,"Budget"}</definedName>
    <definedName name="uiuiuyiuyi" localSheetId="0">#REF!</definedName>
    <definedName name="uiuiuyiuyi">#REF!</definedName>
    <definedName name="UpgadesPM">'[7]Assumpt-Gen'!$H$96</definedName>
    <definedName name="UpgradesAvgPerUnit">'[42]Assumpt-Gen'!$K$71</definedName>
    <definedName name="UpgradesPerUnit">'[7]Assumpt-Gen'!$H$95</definedName>
    <definedName name="UpgradesPM">'[7]Assumpt-Gen'!$H$96</definedName>
    <definedName name="UpgradesPSF">'[7]Assumpt-Gen'!$H$95</definedName>
    <definedName name="UT1AvgSF">'[42]Assumpt-Gen'!$H$66</definedName>
    <definedName name="UT1SalesPrPSF">'[42]Assumpt-Gen'!$H$68</definedName>
    <definedName name="UT1UpgradesPerUnit">'[42]Assumpt-Gen'!$H$71</definedName>
    <definedName name="UT2AvgSF">'[42]Assumpt-Gen'!$I$66</definedName>
    <definedName name="UT2SalesPrPSF">'[42]Assumpt-Gen'!$I$68</definedName>
    <definedName name="UT2UpgradesPerUnit">'[42]Assumpt-Gen'!$I$71</definedName>
    <definedName name="UT3AvgSF">'[42]Assumpt-Gen'!$J$66</definedName>
    <definedName name="UT3SalesPrPSF">'[42]Assumpt-Gen'!$J$68</definedName>
    <definedName name="UT3UpgradesPerUnit">'[42]Assumpt-Gen'!$J$71</definedName>
    <definedName name="UType1">'[42]Assumpt-Gen'!$H$63</definedName>
    <definedName name="UType2">'[42]Assumpt-Gen'!$I$63</definedName>
    <definedName name="UType3">'[42]Assumpt-Gen'!$J$63</definedName>
    <definedName name="v_Key1" localSheetId="0" hidden="1">'[5]V Inc &amp; Exp'!#REF!</definedName>
    <definedName name="v_Key1" hidden="1">'[5]V Inc &amp; Exp'!#REF!</definedName>
    <definedName name="v_Key2" localSheetId="0" hidden="1">'[5]V Inc &amp; Exp'!#REF!</definedName>
    <definedName name="v_Key2" hidden="1">'[5]V Inc &amp; Exp'!#REF!</definedName>
    <definedName name="Vacant_OER">[9]Rent_Roll!$K$37</definedName>
    <definedName name="Vacant_PGI">[9]Rent_Roll!$H$37</definedName>
    <definedName name="VarExpPct">'[27]Assumpt-Gen'!$H$183</definedName>
    <definedName name="VerDate">'[7]Assumpt-Gen'!$E$16</definedName>
    <definedName name="VerNo">'[7]Assumpt-Gen'!$E$14</definedName>
    <definedName name="VisPkgSpcs">'[7]Assumpt-Gen'!$H$112</definedName>
    <definedName name="w" localSheetId="0" hidden="1">{"Construction Costs",#N/A,FALSE,"Budget";"Income Statement",#N/A,FALSE,"Budget"}</definedName>
    <definedName name="w" hidden="1">{"Construction Costs",#N/A,FALSE,"Budget";"Income Statement",#N/A,FALSE,"Budget"}</definedName>
    <definedName name="warn1" localSheetId="0">#REF!</definedName>
    <definedName name="warn1">#REF!</definedName>
    <definedName name="warn2" localSheetId="0">#REF!</definedName>
    <definedName name="warn2">#REF!</definedName>
    <definedName name="Waste" localSheetId="0">[11]Forecast!#REF!</definedName>
    <definedName name="Waste">[11]Forecast!#REF!</definedName>
    <definedName name="Water_Remed" localSheetId="0">[11]Forecast!#REF!</definedName>
    <definedName name="Water_Remed">[11]Forecast!#REF!</definedName>
    <definedName name="Whatever" localSheetId="0" hidden="1">#REF!</definedName>
    <definedName name="Whatever" hidden="1">#REF!</definedName>
    <definedName name="wrn.Development." localSheetId="0" hidden="1">{"Construction Costs",#N/A,FALSE,"Budget";"Income Statement",#N/A,FALSE,"Budget"}</definedName>
    <definedName name="wrn.Development." hidden="1">{"Construction Costs",#N/A,FALSE,"Budget";"Income Statement",#N/A,FALSE,"Budget"}</definedName>
    <definedName name="wrn.Development2" localSheetId="0" hidden="1">{"Construction Costs",#N/A,FALSE,"Budget";"Income Statement",#N/A,FALSE,"Budget"}</definedName>
    <definedName name="wrn.Development2" hidden="1">{"Construction Costs",#N/A,FALSE,"Budget";"Income Statement",#N/A,FALSE,"Budget"}</definedName>
    <definedName name="wrn.pl." localSheetId="0" hidden="1">{#N/A,#N/A,FALSE,"Cons PL-Accrual"}</definedName>
    <definedName name="wrn.pl." hidden="1">{#N/A,#N/A,FALSE,"Cons PL-Accrual"}</definedName>
    <definedName name="wrn.Print._.Everythin." localSheetId="0" hidden="1">{#N/A,#N/A,FALSE,"PRELIMINARY REVIEW";#N/A,#N/A,FALSE,"SOURCES AND USES OF FUNDS";#N/A,#N/A,FALSE,"COST ITEMS";#N/A,#N/A,FALSE,"DRAW SCHEDULE";#N/A,#N/A,FALSE,"STABILIZED OPERATING PROFORMA";#N/A,#N/A,FALSE,"LEASE UP OPERATING PROFORMA";#N/A,#N/A,FALSE,"INPUT SHEET"}</definedName>
    <definedName name="wrn.Print._.Everythin." hidden="1">{#N/A,#N/A,FALSE,"PRELIMINARY REVIEW";#N/A,#N/A,FALSE,"SOURCES AND USES OF FUNDS";#N/A,#N/A,FALSE,"COST ITEMS";#N/A,#N/A,FALSE,"DRAW SCHEDULE";#N/A,#N/A,FALSE,"STABILIZED OPERATING PROFORMA";#N/A,#N/A,FALSE,"LEASE UP OPERATING PROFORMA";#N/A,#N/A,FALSE,"INPUT SHEET"}</definedName>
    <definedName name="wrn.surveillance." hidden="1">{#N/A,#N/A,FALSE,"DELQ";#N/A,#N/A,FALSE,"REO";#N/A,#N/A,FALSE,"WATCHDSC";#N/A,#N/A,FALSE,"2LOSSMOD";#N/A,#N/A,FALSE,"2LOSS";#N/A,#N/A,FALSE,"DSC";#N/A,#N/A,FALSE,"OPERAT";#N/A,#N/A,FALSE,"ADJUST";#N/A,#N/A,FALSE,"PAIDOFF";#N/A,#N/A,FALSE,"TENANT";#N/A,#N/A,FALSE,"LEASE EXPIRE"}</definedName>
    <definedName name="wrn.Syndication." localSheetId="0" hidden="1">{#N/A,#N/A,FALSE,"Assumptions";"Section 1",#N/A,FALSE,"SYNDICATION MODEL";"Section 2",#N/A,FALSE,"SYNDICATION MODEL";#N/A,#N/A,FALSE,"Input Sheet";#N/A,#N/A,FALSE,"SYNDICATION ROE"}</definedName>
    <definedName name="wrn.Syndication." hidden="1">{#N/A,#N/A,FALSE,"Assumptions";"Section 1",#N/A,FALSE,"SYNDICATION MODEL";"Section 2",#N/A,FALSE,"SYNDICATION MODEL";#N/A,#N/A,FALSE,"Input Sheet";#N/A,#N/A,FALSE,"SYNDICATION ROE"}</definedName>
    <definedName name="y" localSheetId="0" hidden="1">{"Construction Costs",#N/A,FALSE,"Budget";"Income Statement",#N/A,FALSE,"Budget"}</definedName>
    <definedName name="y" hidden="1">{"Construction Costs",#N/A,FALSE,"Budget";"Income Statement",#N/A,FALSE,"Budget"}</definedName>
    <definedName name="yes" localSheetId="0" hidden="1">{"Construction Costs",#N/A,FALSE,"Budget";"Income Statement",#N/A,FALSE,"Budget"}</definedName>
    <definedName name="yes" hidden="1">{"Construction Costs",#N/A,FALSE,"Budget";"Income Statement",#N/A,FALSE,"Budget"}</definedName>
    <definedName name="YrlySalesIncr" localSheetId="0">#REF!</definedName>
    <definedName name="YrlySalesIncr">#REF!</definedName>
    <definedName name="yyjyfj" localSheetId="0">#REF!</definedName>
    <definedName name="yyjyfj">#REF!</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51" i="1" l="1"/>
  <c r="Q151" i="1"/>
  <c r="P151" i="1"/>
  <c r="O151" i="1"/>
  <c r="R150" i="1"/>
  <c r="Q150" i="1"/>
  <c r="P150" i="1"/>
  <c r="O150" i="1"/>
  <c r="R149" i="1"/>
  <c r="Q149" i="1"/>
  <c r="P149" i="1"/>
  <c r="O149" i="1"/>
  <c r="R148" i="1"/>
  <c r="Q148" i="1"/>
  <c r="P148" i="1"/>
  <c r="O148" i="1"/>
  <c r="R147" i="1"/>
  <c r="Q147" i="1"/>
  <c r="P147" i="1"/>
  <c r="O147" i="1"/>
  <c r="R146" i="1"/>
  <c r="Q146" i="1"/>
  <c r="P146" i="1"/>
  <c r="O146" i="1"/>
  <c r="R140" i="1"/>
  <c r="Q140" i="1"/>
  <c r="P140" i="1"/>
  <c r="O140" i="1"/>
  <c r="R138" i="1"/>
  <c r="Q138" i="1"/>
  <c r="P138" i="1"/>
  <c r="R123" i="1"/>
  <c r="Q123" i="1"/>
  <c r="P123" i="1"/>
  <c r="O123" i="1"/>
  <c r="R122" i="1"/>
  <c r="Q122" i="1"/>
  <c r="P122" i="1"/>
  <c r="O122" i="1"/>
  <c r="R121" i="1"/>
  <c r="Q121" i="1"/>
  <c r="P121" i="1"/>
  <c r="O121" i="1"/>
  <c r="R120" i="1"/>
  <c r="Q120" i="1"/>
  <c r="P120" i="1"/>
  <c r="O120" i="1"/>
  <c r="R119" i="1"/>
  <c r="Q119" i="1"/>
  <c r="P119" i="1"/>
  <c r="O119" i="1"/>
  <c r="R118" i="1"/>
  <c r="Q118" i="1"/>
  <c r="P118" i="1"/>
  <c r="O118" i="1"/>
  <c r="R117" i="1"/>
  <c r="Q117" i="1"/>
  <c r="P117" i="1"/>
  <c r="O117" i="1"/>
  <c r="R116" i="1"/>
  <c r="Q116" i="1"/>
  <c r="P116" i="1"/>
  <c r="O116" i="1"/>
  <c r="R115" i="1"/>
  <c r="Q115" i="1"/>
  <c r="P115" i="1"/>
  <c r="O115" i="1"/>
  <c r="R114" i="1"/>
  <c r="Q114" i="1"/>
  <c r="P114" i="1"/>
  <c r="O114" i="1"/>
  <c r="R113" i="1"/>
  <c r="Q113" i="1"/>
  <c r="P113" i="1"/>
  <c r="O113" i="1"/>
  <c r="R112" i="1"/>
  <c r="Q112" i="1"/>
  <c r="P112" i="1"/>
  <c r="O112" i="1"/>
  <c r="R111" i="1"/>
  <c r="Q111" i="1"/>
  <c r="P111" i="1"/>
  <c r="O111" i="1"/>
  <c r="R110" i="1"/>
  <c r="Q110" i="1"/>
  <c r="P110" i="1"/>
  <c r="O110" i="1"/>
  <c r="R109" i="1"/>
  <c r="Q109" i="1"/>
  <c r="P109" i="1"/>
  <c r="O109" i="1"/>
  <c r="R81" i="1"/>
  <c r="Q81" i="1"/>
  <c r="P81" i="1"/>
  <c r="O81" i="1"/>
  <c r="R80" i="1"/>
  <c r="Q80" i="1"/>
  <c r="P80" i="1"/>
  <c r="O80" i="1"/>
  <c r="R79" i="1"/>
  <c r="Q79" i="1"/>
  <c r="P79" i="1"/>
  <c r="O79" i="1"/>
  <c r="R78" i="1"/>
  <c r="Q78" i="1"/>
  <c r="P78" i="1"/>
  <c r="O78" i="1"/>
  <c r="R73" i="1"/>
  <c r="Q73" i="1"/>
  <c r="P73" i="1"/>
  <c r="O73" i="1"/>
  <c r="R72" i="1"/>
  <c r="Q72" i="1"/>
  <c r="P72" i="1"/>
  <c r="O72" i="1"/>
  <c r="R64" i="1"/>
  <c r="Q64" i="1"/>
  <c r="P64" i="1"/>
  <c r="O64" i="1"/>
  <c r="R63" i="1"/>
  <c r="Q63" i="1"/>
  <c r="P63" i="1"/>
  <c r="O63" i="1"/>
  <c r="R62" i="1"/>
  <c r="Q62" i="1"/>
  <c r="P62" i="1"/>
  <c r="O62" i="1"/>
  <c r="R56" i="1"/>
  <c r="Q56" i="1"/>
  <c r="P56" i="1"/>
  <c r="O56" i="1"/>
  <c r="R55" i="1"/>
  <c r="Q55" i="1"/>
  <c r="P55" i="1"/>
  <c r="O55" i="1"/>
  <c r="R54" i="1"/>
  <c r="Q54" i="1"/>
  <c r="P54" i="1"/>
  <c r="O54" i="1"/>
  <c r="I153" i="1"/>
  <c r="H153" i="1"/>
  <c r="I125" i="1"/>
  <c r="R154" i="1"/>
  <c r="R152" i="1"/>
  <c r="R88" i="1"/>
  <c r="R87" i="1"/>
  <c r="R85" i="1"/>
  <c r="R76" i="1"/>
  <c r="H125" i="1"/>
  <c r="J137" i="1"/>
  <c r="J138" i="1"/>
  <c r="J139" i="1"/>
  <c r="J140" i="1"/>
  <c r="J141" i="1"/>
  <c r="J142" i="1"/>
  <c r="M142" i="1" s="1"/>
  <c r="I132" i="1"/>
  <c r="H132" i="1"/>
  <c r="J151" i="1"/>
  <c r="J150" i="1"/>
  <c r="J149" i="1"/>
  <c r="J148" i="1"/>
  <c r="J147" i="1"/>
  <c r="M147" i="1" s="1"/>
  <c r="J146" i="1"/>
  <c r="J145" i="1"/>
  <c r="J144" i="1"/>
  <c r="J143" i="1"/>
  <c r="J136" i="1"/>
  <c r="J135" i="1"/>
  <c r="J130" i="1"/>
  <c r="J129" i="1"/>
  <c r="J128" i="1"/>
  <c r="J123" i="1"/>
  <c r="J122" i="1"/>
  <c r="J121" i="1"/>
  <c r="J116" i="1"/>
  <c r="J115" i="1"/>
  <c r="J114" i="1"/>
  <c r="J113" i="1"/>
  <c r="J112" i="1"/>
  <c r="M112" i="1" s="1"/>
  <c r="J111" i="1"/>
  <c r="J110" i="1"/>
  <c r="J109" i="1"/>
  <c r="J108" i="1"/>
  <c r="J107" i="1"/>
  <c r="J106" i="1"/>
  <c r="J105" i="1"/>
  <c r="J104" i="1"/>
  <c r="J103" i="1"/>
  <c r="J102" i="1"/>
  <c r="J101" i="1"/>
  <c r="J100" i="1"/>
  <c r="J99" i="1"/>
  <c r="M99" i="1" s="1"/>
  <c r="J98" i="1"/>
  <c r="J97" i="1"/>
  <c r="J96" i="1"/>
  <c r="J95" i="1"/>
  <c r="J94" i="1"/>
  <c r="J93" i="1"/>
  <c r="J92" i="1"/>
  <c r="J91" i="1"/>
  <c r="J90" i="1"/>
  <c r="J89" i="1"/>
  <c r="I83" i="1"/>
  <c r="H83" i="1"/>
  <c r="K81" i="1"/>
  <c r="J81" i="1"/>
  <c r="M81" i="1" s="1"/>
  <c r="K80" i="1"/>
  <c r="J80" i="1"/>
  <c r="M80" i="1" s="1"/>
  <c r="J79" i="1"/>
  <c r="J78" i="1"/>
  <c r="J77" i="1"/>
  <c r="I75" i="1"/>
  <c r="K73" i="1"/>
  <c r="J73" i="1"/>
  <c r="M73" i="1" s="1"/>
  <c r="K72" i="1"/>
  <c r="J72" i="1"/>
  <c r="M72" i="1" s="1"/>
  <c r="J71" i="1"/>
  <c r="J70" i="1"/>
  <c r="I66" i="1"/>
  <c r="K64" i="1"/>
  <c r="J64" i="1"/>
  <c r="M64" i="1" s="1"/>
  <c r="K63" i="1"/>
  <c r="J63" i="1"/>
  <c r="M63" i="1" s="1"/>
  <c r="K62" i="1"/>
  <c r="J62" i="1"/>
  <c r="M62" i="1" s="1"/>
  <c r="J61" i="1"/>
  <c r="H60" i="1"/>
  <c r="H52" i="1"/>
  <c r="J56" i="1"/>
  <c r="M56" i="1" s="1"/>
  <c r="J55" i="1"/>
  <c r="M55" i="1" s="1"/>
  <c r="J54" i="1"/>
  <c r="M54" i="1" s="1"/>
  <c r="J53" i="1"/>
  <c r="M53" i="1" s="1"/>
  <c r="I58" i="1"/>
  <c r="H58" i="1"/>
  <c r="E25" i="1"/>
  <c r="E86" i="1"/>
  <c r="E153" i="1"/>
  <c r="E132" i="1"/>
  <c r="E84" i="1"/>
  <c r="E75" i="1"/>
  <c r="E83" i="1"/>
  <c r="E40" i="1"/>
  <c r="M40" i="1" s="1"/>
  <c r="M38" i="1"/>
  <c r="M36" i="1"/>
  <c r="E125" i="1"/>
  <c r="E66" i="1"/>
  <c r="E58" i="1"/>
  <c r="R48" i="1"/>
  <c r="Q48" i="1"/>
  <c r="P48" i="1"/>
  <c r="O48" i="1"/>
  <c r="M48" i="1"/>
  <c r="K48" i="1"/>
  <c r="J48" i="1"/>
  <c r="I48" i="1"/>
  <c r="H48" i="1"/>
  <c r="R47" i="1"/>
  <c r="Q47" i="1"/>
  <c r="P47" i="1"/>
  <c r="O47" i="1"/>
  <c r="K47" i="1"/>
  <c r="J47" i="1"/>
  <c r="I47" i="1"/>
  <c r="G42" i="1"/>
  <c r="P142" i="1" l="1"/>
  <c r="R142" i="1"/>
  <c r="Q142" i="1"/>
  <c r="P99" i="1"/>
  <c r="Q99" i="1"/>
  <c r="R99" i="1"/>
  <c r="J52" i="1"/>
  <c r="R53" i="1"/>
  <c r="P53" i="1"/>
  <c r="Q53" i="1"/>
  <c r="R40" i="1"/>
  <c r="P40" i="1"/>
  <c r="Q40" i="1"/>
  <c r="P38" i="1"/>
  <c r="R38" i="1"/>
  <c r="Q38" i="1"/>
  <c r="R36" i="1"/>
  <c r="R44" i="1" s="1"/>
  <c r="Q36" i="1"/>
  <c r="P36" i="1"/>
  <c r="I86" i="1"/>
  <c r="I84" i="1"/>
  <c r="J125" i="1"/>
  <c r="M137" i="1"/>
  <c r="J153" i="1"/>
  <c r="J132" i="1"/>
  <c r="M139" i="1"/>
  <c r="M140" i="1"/>
  <c r="M141" i="1"/>
  <c r="M151" i="1"/>
  <c r="M150" i="1"/>
  <c r="M149" i="1"/>
  <c r="M148" i="1"/>
  <c r="M145" i="1"/>
  <c r="M144" i="1"/>
  <c r="M143" i="1"/>
  <c r="M136" i="1"/>
  <c r="M135" i="1"/>
  <c r="M123" i="1"/>
  <c r="M122" i="1"/>
  <c r="M121" i="1"/>
  <c r="M116" i="1"/>
  <c r="M115" i="1"/>
  <c r="M114" i="1"/>
  <c r="M113" i="1"/>
  <c r="M111" i="1"/>
  <c r="M110" i="1"/>
  <c r="M109" i="1"/>
  <c r="M108" i="1"/>
  <c r="M107" i="1"/>
  <c r="M106" i="1"/>
  <c r="M105" i="1"/>
  <c r="M104" i="1"/>
  <c r="M103" i="1"/>
  <c r="M102" i="1"/>
  <c r="M101" i="1"/>
  <c r="M100" i="1"/>
  <c r="M98" i="1"/>
  <c r="M97" i="1"/>
  <c r="M96" i="1"/>
  <c r="M95" i="1"/>
  <c r="M94" i="1"/>
  <c r="M93" i="1"/>
  <c r="M92" i="1"/>
  <c r="M91" i="1"/>
  <c r="M90" i="1"/>
  <c r="M89" i="1"/>
  <c r="M79" i="1"/>
  <c r="M78" i="1"/>
  <c r="M77" i="1"/>
  <c r="J83" i="1"/>
  <c r="M71" i="1"/>
  <c r="M70" i="1"/>
  <c r="J69" i="1"/>
  <c r="H75" i="1"/>
  <c r="M61" i="1"/>
  <c r="H66" i="1"/>
  <c r="J60" i="1"/>
  <c r="E41" i="1"/>
  <c r="E42" i="1"/>
  <c r="E44" i="1"/>
  <c r="M44" i="1"/>
  <c r="M52" i="1" l="1"/>
  <c r="J58" i="1"/>
  <c r="Q137" i="1"/>
  <c r="P137" i="1"/>
  <c r="R137" i="1"/>
  <c r="R139" i="1"/>
  <c r="Q139" i="1"/>
  <c r="P139" i="1"/>
  <c r="Q141" i="1"/>
  <c r="P141" i="1"/>
  <c r="R141" i="1"/>
  <c r="Q145" i="1"/>
  <c r="R145" i="1"/>
  <c r="P145" i="1"/>
  <c r="Q144" i="1"/>
  <c r="P144" i="1"/>
  <c r="R144" i="1"/>
  <c r="Q143" i="1"/>
  <c r="R143" i="1"/>
  <c r="P143" i="1"/>
  <c r="P136" i="1"/>
  <c r="Q136" i="1"/>
  <c r="R136" i="1"/>
  <c r="P135" i="1"/>
  <c r="Q135" i="1"/>
  <c r="R135" i="1"/>
  <c r="R153" i="1" s="1"/>
  <c r="P108" i="1"/>
  <c r="Q108" i="1"/>
  <c r="R108" i="1"/>
  <c r="P107" i="1"/>
  <c r="R107" i="1"/>
  <c r="Q107" i="1"/>
  <c r="R106" i="1"/>
  <c r="Q106" i="1"/>
  <c r="P106" i="1"/>
  <c r="P105" i="1"/>
  <c r="Q105" i="1"/>
  <c r="R105" i="1"/>
  <c r="R104" i="1"/>
  <c r="Q104" i="1"/>
  <c r="P104" i="1"/>
  <c r="P103" i="1"/>
  <c r="Q103" i="1"/>
  <c r="R103" i="1"/>
  <c r="P102" i="1"/>
  <c r="R102" i="1"/>
  <c r="Q102" i="1"/>
  <c r="R101" i="1"/>
  <c r="P101" i="1"/>
  <c r="Q101" i="1"/>
  <c r="P100" i="1"/>
  <c r="R100" i="1"/>
  <c r="Q100" i="1"/>
  <c r="R98" i="1"/>
  <c r="P98" i="1"/>
  <c r="Q98" i="1"/>
  <c r="R97" i="1"/>
  <c r="Q97" i="1"/>
  <c r="P97" i="1"/>
  <c r="P96" i="1"/>
  <c r="R96" i="1"/>
  <c r="Q96" i="1"/>
  <c r="R95" i="1"/>
  <c r="P95" i="1"/>
  <c r="Q95" i="1"/>
  <c r="R94" i="1"/>
  <c r="Q94" i="1"/>
  <c r="P94" i="1"/>
  <c r="R93" i="1"/>
  <c r="Q93" i="1"/>
  <c r="P93" i="1"/>
  <c r="Q92" i="1"/>
  <c r="P92" i="1"/>
  <c r="R92" i="1"/>
  <c r="Q91" i="1"/>
  <c r="P91" i="1"/>
  <c r="R91" i="1"/>
  <c r="Q90" i="1"/>
  <c r="P90" i="1"/>
  <c r="R90" i="1"/>
  <c r="P89" i="1"/>
  <c r="R89" i="1"/>
  <c r="Q89" i="1"/>
  <c r="R77" i="1"/>
  <c r="Q77" i="1"/>
  <c r="P77" i="1"/>
  <c r="P71" i="1"/>
  <c r="Q71" i="1"/>
  <c r="R71" i="1"/>
  <c r="Q70" i="1"/>
  <c r="P70" i="1"/>
  <c r="R70" i="1"/>
  <c r="R61" i="1"/>
  <c r="Q61" i="1"/>
  <c r="P61" i="1"/>
  <c r="O40" i="1"/>
  <c r="O38" i="1"/>
  <c r="O36" i="1"/>
  <c r="M125" i="1"/>
  <c r="H86" i="1"/>
  <c r="H84" i="1"/>
  <c r="M153" i="1"/>
  <c r="M83" i="1"/>
  <c r="R83" i="1" s="1"/>
  <c r="M69" i="1"/>
  <c r="J75" i="1"/>
  <c r="M60" i="1"/>
  <c r="J66" i="1"/>
  <c r="Q44" i="1"/>
  <c r="P44" i="1"/>
  <c r="R125" i="1" l="1"/>
  <c r="M58" i="1"/>
  <c r="R58" i="1" s="1"/>
  <c r="Q52" i="1"/>
  <c r="Q58" i="1" s="1"/>
  <c r="R52" i="1"/>
  <c r="P52" i="1"/>
  <c r="P58" i="1" s="1"/>
  <c r="P69" i="1"/>
  <c r="P75" i="1" s="1"/>
  <c r="R69" i="1"/>
  <c r="Q69" i="1"/>
  <c r="Q75" i="1" s="1"/>
  <c r="R60" i="1"/>
  <c r="P60" i="1"/>
  <c r="P66" i="1" s="1"/>
  <c r="Q60" i="1"/>
  <c r="Q66" i="1" s="1"/>
  <c r="Q125" i="1"/>
  <c r="P125" i="1"/>
  <c r="J86" i="1"/>
  <c r="J155" i="1" s="1"/>
  <c r="J84" i="1"/>
  <c r="P153" i="1"/>
  <c r="Q153" i="1"/>
  <c r="P83" i="1"/>
  <c r="Q83" i="1"/>
  <c r="M75" i="1"/>
  <c r="R75" i="1" s="1"/>
  <c r="M66" i="1"/>
  <c r="R66" i="1" s="1"/>
  <c r="O44" i="1"/>
  <c r="P86" i="1" l="1"/>
  <c r="Q84" i="1"/>
  <c r="P84" i="1"/>
  <c r="M84" i="1"/>
  <c r="R84" i="1" s="1"/>
  <c r="M86" i="1"/>
  <c r="Q86" i="1"/>
  <c r="M129" i="1" l="1"/>
  <c r="M128" i="1"/>
  <c r="R86" i="1"/>
  <c r="R129" i="1" l="1"/>
  <c r="Q129" i="1"/>
  <c r="P129" i="1"/>
  <c r="Q128" i="1"/>
  <c r="R128" i="1"/>
  <c r="P128" i="1"/>
  <c r="K151" i="1"/>
  <c r="K150" i="1"/>
  <c r="K149" i="1"/>
  <c r="K148" i="1"/>
  <c r="K147" i="1"/>
  <c r="K146" i="1"/>
  <c r="K130" i="1"/>
  <c r="K112" i="1"/>
  <c r="K122" i="1"/>
  <c r="K115" i="1"/>
  <c r="K113" i="1"/>
  <c r="K111" i="1"/>
  <c r="K109" i="1"/>
  <c r="K123" i="1"/>
  <c r="K121" i="1"/>
  <c r="K116" i="1"/>
  <c r="K114" i="1"/>
  <c r="K110" i="1"/>
  <c r="K78" i="1"/>
  <c r="K79" i="1"/>
  <c r="K56" i="1"/>
  <c r="K55" i="1"/>
  <c r="K54" i="1"/>
  <c r="O130" i="1" l="1"/>
  <c r="Q130" i="1"/>
  <c r="Q132" i="1" s="1"/>
  <c r="Q155" i="1" s="1"/>
  <c r="Q158" i="1" s="1"/>
  <c r="R130" i="1"/>
  <c r="P130" i="1"/>
  <c r="P132" i="1" s="1"/>
  <c r="P155" i="1" s="1"/>
  <c r="P158" i="1" s="1"/>
  <c r="M130" i="1"/>
  <c r="M132" i="1" s="1"/>
  <c r="K132" i="1"/>
  <c r="R132" i="1" l="1"/>
  <c r="R155" i="1" s="1"/>
  <c r="R158" i="1" s="1"/>
  <c r="M155" i="1"/>
  <c r="K140" i="1"/>
  <c r="K141" i="1" l="1"/>
  <c r="K96" i="1"/>
  <c r="K105" i="1"/>
  <c r="K98" i="1"/>
  <c r="K136" i="1"/>
  <c r="O128" i="1"/>
  <c r="O129" i="1"/>
  <c r="O108" i="1"/>
  <c r="O107" i="1"/>
  <c r="O106" i="1"/>
  <c r="O105" i="1"/>
  <c r="O104" i="1"/>
  <c r="O103" i="1"/>
  <c r="O102" i="1"/>
  <c r="O101" i="1"/>
  <c r="O100" i="1"/>
  <c r="O99" i="1"/>
  <c r="O98" i="1"/>
  <c r="O97" i="1"/>
  <c r="O96" i="1"/>
  <c r="O95" i="1"/>
  <c r="O94" i="1"/>
  <c r="O93" i="1"/>
  <c r="O92" i="1"/>
  <c r="O91" i="1"/>
  <c r="O90" i="1"/>
  <c r="O89" i="1"/>
  <c r="O77" i="1"/>
  <c r="O83" i="1" s="1"/>
  <c r="O71" i="1"/>
  <c r="O70" i="1"/>
  <c r="O69" i="1"/>
  <c r="O61" i="1"/>
  <c r="O60" i="1"/>
  <c r="O53" i="1"/>
  <c r="M158" i="1"/>
  <c r="M157" i="1"/>
  <c r="K71" i="1"/>
  <c r="O145" i="1"/>
  <c r="O142" i="1"/>
  <c r="O139" i="1"/>
  <c r="O137" i="1"/>
  <c r="O135" i="1"/>
  <c r="O144" i="1"/>
  <c r="O143" i="1"/>
  <c r="O141" i="1"/>
  <c r="O138" i="1"/>
  <c r="O136" i="1"/>
  <c r="K52" i="1"/>
  <c r="K142" i="1"/>
  <c r="K102" i="1"/>
  <c r="K60" i="1"/>
  <c r="K94" i="1"/>
  <c r="K99" i="1"/>
  <c r="O52" i="1"/>
  <c r="K139" i="1"/>
  <c r="K61" i="1"/>
  <c r="K101" i="1"/>
  <c r="K97" i="1"/>
  <c r="K53" i="1"/>
  <c r="K69" i="1"/>
  <c r="K90" i="1"/>
  <c r="K143" i="1"/>
  <c r="K107" i="1"/>
  <c r="K104" i="1"/>
  <c r="K106" i="1"/>
  <c r="K77" i="1"/>
  <c r="K83" i="1" s="1"/>
  <c r="K89" i="1"/>
  <c r="K93" i="1"/>
  <c r="K92" i="1"/>
  <c r="K108" i="1"/>
  <c r="K100" i="1"/>
  <c r="K91" i="1"/>
  <c r="K103" i="1"/>
  <c r="K135" i="1"/>
  <c r="K145" i="1"/>
  <c r="K137" i="1"/>
  <c r="K70" i="1"/>
  <c r="K95" i="1"/>
  <c r="K138" i="1"/>
  <c r="K144" i="1"/>
  <c r="K66" i="1" l="1"/>
  <c r="K58" i="1"/>
  <c r="O66" i="1"/>
  <c r="O75" i="1"/>
  <c r="O84" i="1" s="1"/>
  <c r="K75" i="1"/>
  <c r="K84" i="1" s="1"/>
  <c r="O132" i="1"/>
  <c r="K125" i="1"/>
  <c r="O153" i="1"/>
  <c r="O58" i="1"/>
  <c r="K153" i="1"/>
  <c r="O125" i="1"/>
  <c r="K86" i="1" l="1"/>
  <c r="K155" i="1" s="1"/>
  <c r="O86" i="1"/>
  <c r="O155" i="1" s="1"/>
  <c r="Q157" i="1" l="1"/>
  <c r="R157" i="1"/>
  <c r="O158" i="1"/>
  <c r="O157" i="1"/>
  <c r="P157" i="1"/>
</calcChain>
</file>

<file path=xl/sharedStrings.xml><?xml version="1.0" encoding="utf-8"?>
<sst xmlns="http://schemas.openxmlformats.org/spreadsheetml/2006/main" count="139" uniqueCount="101">
  <si>
    <t>Net Rentable Area</t>
  </si>
  <si>
    <t>Unit</t>
  </si>
  <si>
    <t>% of Const.</t>
  </si>
  <si>
    <t>%age of</t>
  </si>
  <si>
    <t>per Sq. Ft.</t>
  </si>
  <si>
    <t>per Room or</t>
  </si>
  <si>
    <t>SOURCES</t>
  </si>
  <si>
    <t>Quantity</t>
  </si>
  <si>
    <t>Measure</t>
  </si>
  <si>
    <t>Price</t>
  </si>
  <si>
    <t>Costs</t>
  </si>
  <si>
    <t>TOTAL</t>
  </si>
  <si>
    <t>Total</t>
  </si>
  <si>
    <t>of GBA</t>
  </si>
  <si>
    <t>of NRA</t>
  </si>
  <si>
    <t>per Unit</t>
  </si>
  <si>
    <t>N/A</t>
  </si>
  <si>
    <t>USES</t>
  </si>
  <si>
    <t>Hard Costs</t>
  </si>
  <si>
    <t>Buildings/Structure</t>
  </si>
  <si>
    <t>Building Structure</t>
  </si>
  <si>
    <t>Roof Structure Materials</t>
  </si>
  <si>
    <t>Other</t>
  </si>
  <si>
    <t>Finish-Out Items</t>
  </si>
  <si>
    <t>Furniture, Fixtures, and Equipment</t>
  </si>
  <si>
    <t>Land/Sitework</t>
  </si>
  <si>
    <t>On-Site</t>
  </si>
  <si>
    <t>Land Acquisition</t>
  </si>
  <si>
    <t>Site Clearing</t>
  </si>
  <si>
    <t>Fencing</t>
  </si>
  <si>
    <t>Off-Site</t>
  </si>
  <si>
    <t>Impact Fees</t>
  </si>
  <si>
    <t>Soft Costs</t>
  </si>
  <si>
    <t>Site Investigation</t>
  </si>
  <si>
    <t>Architectural &amp; Engineering</t>
  </si>
  <si>
    <t>Planning</t>
  </si>
  <si>
    <t>Schematic Design</t>
  </si>
  <si>
    <t>Shell and Core</t>
  </si>
  <si>
    <t>Build-Out</t>
  </si>
  <si>
    <t>ASC Renovation</t>
  </si>
  <si>
    <t>Appraisal Fee</t>
  </si>
  <si>
    <t>Architect Fees</t>
  </si>
  <si>
    <t>Engineering Fees</t>
  </si>
  <si>
    <t>Inspection Fees</t>
  </si>
  <si>
    <t>Insurance Premiums</t>
  </si>
  <si>
    <t>Property Taxes</t>
  </si>
  <si>
    <t>Legal Fees</t>
  </si>
  <si>
    <t>Accounting Fees</t>
  </si>
  <si>
    <t>Recording Costs</t>
  </si>
  <si>
    <t>Permits, Bonds, and Fees</t>
  </si>
  <si>
    <t>Phase I Audit</t>
  </si>
  <si>
    <t>Site Survey</t>
  </si>
  <si>
    <t>Soil Testing</t>
  </si>
  <si>
    <t>Transfer Taxes</t>
  </si>
  <si>
    <t>Title Insurnace Premiums</t>
  </si>
  <si>
    <t>Construction Administration</t>
  </si>
  <si>
    <t>Monthly Site Visits</t>
  </si>
  <si>
    <t>Client Revisions</t>
  </si>
  <si>
    <t>Reimbursable Expenses</t>
  </si>
  <si>
    <t>Renderings and Graphics</t>
  </si>
  <si>
    <t>Project Management</t>
  </si>
  <si>
    <t>State and Local Fees</t>
  </si>
  <si>
    <t xml:space="preserve">Construction Testing </t>
  </si>
  <si>
    <t>Builder's Rick Insurance</t>
  </si>
  <si>
    <t>Promotional / Signage</t>
  </si>
  <si>
    <t>Contingencies</t>
  </si>
  <si>
    <t>Contingency 1</t>
  </si>
  <si>
    <t>Contingency 2</t>
  </si>
  <si>
    <t>Contingency 3</t>
  </si>
  <si>
    <t>Financing Costs</t>
  </si>
  <si>
    <t>Construction Loan Fees</t>
  </si>
  <si>
    <t>Leasing Concessions</t>
  </si>
  <si>
    <t>Intrerest on Loan</t>
  </si>
  <si>
    <t>UW Fee</t>
  </si>
  <si>
    <t>Developer Fee</t>
  </si>
  <si>
    <t>Mortgager Brokerage Fee</t>
  </si>
  <si>
    <t>Appraisal Report</t>
  </si>
  <si>
    <t>Environmental Report</t>
  </si>
  <si>
    <t>Strucutreal Engineering Report</t>
  </si>
  <si>
    <t>Insurance Audit Review</t>
  </si>
  <si>
    <t>TOTAL USES</t>
  </si>
  <si>
    <t>…. Are we in check?</t>
  </si>
  <si>
    <t>GENERAL DEAL INPUTS</t>
  </si>
  <si>
    <t>Overall Deal Cost/Budget</t>
  </si>
  <si>
    <t>Lender Fee</t>
  </si>
  <si>
    <t>SOURCES AND USES MODEL</t>
  </si>
  <si>
    <t>Site (Land) Size: AC</t>
  </si>
  <si>
    <t>Site (Land) Size: Sq. Ft.</t>
  </si>
  <si>
    <t>FAR ("Floor Area Ratio")</t>
  </si>
  <si>
    <t>Gross Building Area Allowed (based on FAR)</t>
  </si>
  <si>
    <t>Efficiency Percentage</t>
  </si>
  <si>
    <t>No. of Rooms/Units</t>
  </si>
  <si>
    <t xml:space="preserve">   - field in dark font contain formulas and should not be edited (locked cells).</t>
  </si>
  <si>
    <t xml:space="preserve">   - fields in blue font are only inputs, and are required for an equation to complete.</t>
  </si>
  <si>
    <t xml:space="preserve">   - fields in purple font contain  formulas, but these formulas can also be substituted with direct plugs (Remember to go back and re-copy formulas from adjacent cells).</t>
  </si>
  <si>
    <t>SENIOR DEBT</t>
  </si>
  <si>
    <t>MEZZANINE DEBT</t>
  </si>
  <si>
    <t>EQUITY</t>
  </si>
  <si>
    <t>…. How far we off?</t>
  </si>
  <si>
    <t>Legal</t>
  </si>
  <si>
    <t>Copyright © 2020 - 2025 Master CRE, LLC, and HAUTE Commercial Real Estate, LLC.  All rights reserved.  Unauthorized distribution is prohibited.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</si>
</sst>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6" formatCode="&quot;$&quot;#,##0_);[Red]\(&quot;$&quot;#,##0\)"/>
    <numFmt numFmtId="44" formatCode="_(&quot;$&quot;* #,##0.00_);_(&quot;$&quot;* \(#,##0.00\);_(&quot;$&quot;* &quot;-&quot;??_);_(@_)"/>
    <numFmt numFmtId="43" formatCode="_(* #,##0.00_);_(* \(#,##0.00\);_(* &quot;-&quot;??_);_(@_)"/>
    <numFmt numFmtId="164" formatCode="&quot;$&quot;#,##0"/>
    <numFmt numFmtId="165" formatCode="_(* #,##0_);_(* \(#,##0\);_(* &quot;-&quot;??_);_(@_)"/>
    <numFmt numFmtId="166" formatCode="&quot;$&quot;#,##0.00"/>
    <numFmt numFmtId="167" formatCode="##,###,##0&quot; Sq. Ft.&quot;"/>
    <numFmt numFmtId="168" formatCode="###,##0&quot; Rooms/Units&quot;"/>
    <numFmt numFmtId="169" formatCode="&quot;(LP Equity at: &quot;&quot;$&quot;###,###,##0&quot;)&quot;"/>
    <numFmt numFmtId="170" formatCode="&quot;(GP Equity at: &quot;&quot;$&quot;###,###,##0&quot;)&quot;"/>
    <numFmt numFmtId="171" formatCode="##,###,##0.000&quot; AC&quot;"/>
    <numFmt numFmtId="172" formatCode="#,##0.000"/>
    <numFmt numFmtId="173" formatCode="#0.00%_);[Red]\(#0.00%\)"/>
    <numFmt numFmtId="174" formatCode="&quot;Senior Debt at &quot;#0.00%&quot; of Total&quot;"/>
    <numFmt numFmtId="175" formatCode="&quot;Mezzanine Debt at &quot;#0.00%&quot; of Total&quot;"/>
    <numFmt numFmtId="176" formatCode="&quot;Total Equity at &quot;00.00%&quot; of Total&quot;"/>
  </numFmts>
  <fonts count="39" x14ac:knownFonts="1">
    <font>
      <sz val="11"/>
      <color theme="1"/>
      <name val="Calibri"/>
      <family val="2"/>
      <scheme val="minor"/>
    </font>
    <font>
      <sz val="11"/>
      <color theme="1"/>
      <name val="Calibri"/>
      <family val="2"/>
      <scheme val="minor"/>
    </font>
    <font>
      <sz val="10"/>
      <name val="Calibri"/>
      <family val="2"/>
      <scheme val="minor"/>
    </font>
    <font>
      <sz val="10"/>
      <name val="Arial"/>
      <family val="2"/>
    </font>
    <font>
      <b/>
      <sz val="10"/>
      <name val="Calibri"/>
      <family val="2"/>
      <scheme val="minor"/>
    </font>
    <font>
      <sz val="10"/>
      <color theme="1"/>
      <name val="Calibri"/>
      <family val="2"/>
      <scheme val="minor"/>
    </font>
    <font>
      <b/>
      <sz val="11"/>
      <name val="Calibri"/>
      <family val="2"/>
      <scheme val="minor"/>
    </font>
    <font>
      <sz val="11"/>
      <name val="Calibri"/>
      <family val="2"/>
      <scheme val="minor"/>
    </font>
    <font>
      <b/>
      <sz val="10"/>
      <color theme="1"/>
      <name val="Calibri"/>
      <family val="2"/>
      <scheme val="minor"/>
    </font>
    <font>
      <b/>
      <u/>
      <sz val="10"/>
      <color theme="1"/>
      <name val="Calibri"/>
      <family val="2"/>
      <scheme val="minor"/>
    </font>
    <font>
      <b/>
      <sz val="10"/>
      <color rgb="FF00B0F0"/>
      <name val="Calibri"/>
      <family val="2"/>
      <scheme val="minor"/>
    </font>
    <font>
      <sz val="9"/>
      <color theme="1"/>
      <name val="Calibri"/>
      <family val="2"/>
      <scheme val="minor"/>
    </font>
    <font>
      <b/>
      <sz val="9"/>
      <color theme="1"/>
      <name val="Calibri"/>
      <family val="2"/>
      <scheme val="minor"/>
    </font>
    <font>
      <sz val="9"/>
      <name val="Calibri"/>
      <family val="2"/>
      <scheme val="minor"/>
    </font>
    <font>
      <b/>
      <sz val="11"/>
      <color rgb="FF00B0F0"/>
      <name val="Calibri"/>
      <family val="2"/>
      <scheme val="minor"/>
    </font>
    <font>
      <b/>
      <sz val="9"/>
      <name val="Calibri"/>
      <family val="2"/>
      <scheme val="minor"/>
    </font>
    <font>
      <sz val="8"/>
      <color theme="1"/>
      <name val="Calibri"/>
      <family val="2"/>
      <scheme val="minor"/>
    </font>
    <font>
      <sz val="12"/>
      <name val="Arial"/>
      <family val="2"/>
    </font>
    <font>
      <b/>
      <sz val="8"/>
      <color theme="1"/>
      <name val="Calibri"/>
      <family val="2"/>
      <scheme val="minor"/>
    </font>
    <font>
      <b/>
      <sz val="8"/>
      <name val="Calibri"/>
      <family val="2"/>
      <scheme val="minor"/>
    </font>
    <font>
      <i/>
      <sz val="10"/>
      <name val="Calibri"/>
      <family val="2"/>
      <scheme val="minor"/>
    </font>
    <font>
      <b/>
      <sz val="18"/>
      <color theme="1"/>
      <name val="Calibri"/>
      <family val="2"/>
      <scheme val="minor"/>
    </font>
    <font>
      <b/>
      <sz val="18"/>
      <name val="Calibri"/>
      <family val="2"/>
      <scheme val="minor"/>
    </font>
    <font>
      <b/>
      <sz val="10"/>
      <color rgb="FF0070C0"/>
      <name val="Calibri"/>
      <family val="2"/>
      <scheme val="minor"/>
    </font>
    <font>
      <b/>
      <sz val="10"/>
      <color rgb="FF2E2E33"/>
      <name val="Calibri"/>
      <family val="2"/>
      <scheme val="minor"/>
    </font>
    <font>
      <b/>
      <sz val="9"/>
      <color rgb="FF0070C0"/>
      <name val="Calibri"/>
      <family val="2"/>
      <scheme val="minor"/>
    </font>
    <font>
      <b/>
      <sz val="11"/>
      <color rgb="FFE3CFBB"/>
      <name val="Calibri"/>
      <family val="2"/>
      <scheme val="minor"/>
    </font>
    <font>
      <sz val="11"/>
      <color rgb="FFE3CFBB"/>
      <name val="Calibri"/>
      <family val="2"/>
      <scheme val="minor"/>
    </font>
    <font>
      <b/>
      <u/>
      <sz val="11"/>
      <color rgb="FFE3CFBB"/>
      <name val="Calibri"/>
      <family val="2"/>
      <scheme val="minor"/>
    </font>
    <font>
      <b/>
      <sz val="10"/>
      <color rgb="FFE3CFBB"/>
      <name val="Calibri"/>
      <family val="2"/>
      <scheme val="minor"/>
    </font>
    <font>
      <b/>
      <sz val="8"/>
      <color rgb="FF7030A0"/>
      <name val="Calibri"/>
      <family val="2"/>
      <scheme val="minor"/>
    </font>
    <font>
      <sz val="11"/>
      <color theme="1" tint="0.24994659260841701"/>
      <name val="Calibri Light"/>
      <family val="2"/>
      <scheme val="major"/>
    </font>
    <font>
      <b/>
      <sz val="8"/>
      <color rgb="FF2E2E33"/>
      <name val="Calibri"/>
      <family val="2"/>
      <scheme val="minor"/>
    </font>
    <font>
      <sz val="8"/>
      <color theme="1" tint="0.24994659260841701"/>
      <name val="Calibri"/>
      <family val="2"/>
      <scheme val="minor"/>
    </font>
    <font>
      <sz val="8"/>
      <color rgb="FF2E2E33"/>
      <name val="Calibri"/>
      <family val="2"/>
      <scheme val="minor"/>
    </font>
    <font>
      <b/>
      <sz val="8"/>
      <color rgb="FF0070C0"/>
      <name val="Calibri"/>
      <family val="2"/>
      <scheme val="minor"/>
    </font>
    <font>
      <sz val="8"/>
      <color rgb="FF0070C0"/>
      <name val="Calibri"/>
      <family val="2"/>
      <scheme val="minor"/>
    </font>
    <font>
      <sz val="8"/>
      <color rgb="FF7030A0"/>
      <name val="Calibri"/>
      <family val="2"/>
      <scheme val="minor"/>
    </font>
    <font>
      <b/>
      <sz val="9"/>
      <color rgb="FF7030A0"/>
      <name val="Calibri"/>
      <family val="2"/>
      <scheme val="minor"/>
    </font>
  </fonts>
  <fills count="8">
    <fill>
      <patternFill patternType="none"/>
    </fill>
    <fill>
      <patternFill patternType="gray125"/>
    </fill>
    <fill>
      <patternFill patternType="solid">
        <fgColor theme="0"/>
        <bgColor indexed="64"/>
      </patternFill>
    </fill>
    <fill>
      <patternFill patternType="solid">
        <fgColor rgb="FFEDE1D3"/>
        <bgColor indexed="64"/>
      </patternFill>
    </fill>
    <fill>
      <patternFill patternType="solid">
        <fgColor theme="0" tint="-0.14996795556505021"/>
        <bgColor indexed="64"/>
      </patternFill>
    </fill>
    <fill>
      <patternFill patternType="solid">
        <fgColor rgb="FF5C5C60"/>
        <bgColor indexed="64"/>
      </patternFill>
    </fill>
    <fill>
      <patternFill patternType="solid">
        <fgColor rgb="FF0070C0"/>
        <bgColor indexed="64"/>
      </patternFill>
    </fill>
    <fill>
      <patternFill patternType="solid">
        <fgColor rgb="FF7030A0"/>
        <bgColor indexed="64"/>
      </patternFill>
    </fill>
  </fills>
  <borders count="23">
    <border>
      <left/>
      <right/>
      <top/>
      <bottom/>
      <diagonal/>
    </border>
    <border>
      <left/>
      <right/>
      <top style="thin">
        <color indexed="64"/>
      </top>
      <bottom/>
      <diagonal/>
    </border>
    <border>
      <left style="hair">
        <color auto="1"/>
      </left>
      <right style="hair">
        <color auto="1"/>
      </right>
      <top style="hair">
        <color auto="1"/>
      </top>
      <bottom style="hair">
        <color auto="1"/>
      </bottom>
      <diagonal/>
    </border>
    <border>
      <left/>
      <right/>
      <top/>
      <bottom style="thin">
        <color indexed="64"/>
      </bottom>
      <diagonal/>
    </border>
    <border>
      <left style="medium">
        <color rgb="FFC2996E"/>
      </left>
      <right/>
      <top style="medium">
        <color rgb="FFC2996E"/>
      </top>
      <bottom style="medium">
        <color rgb="FFC2996E"/>
      </bottom>
      <diagonal/>
    </border>
    <border>
      <left/>
      <right/>
      <top style="medium">
        <color rgb="FFC2996E"/>
      </top>
      <bottom style="medium">
        <color rgb="FFC2996E"/>
      </bottom>
      <diagonal/>
    </border>
    <border>
      <left/>
      <right style="medium">
        <color rgb="FFC2996E"/>
      </right>
      <top style="medium">
        <color rgb="FFC2996E"/>
      </top>
      <bottom style="medium">
        <color rgb="FFC2996E"/>
      </bottom>
      <diagonal/>
    </border>
    <border>
      <left/>
      <right/>
      <top style="medium">
        <color rgb="FFC2996E"/>
      </top>
      <bottom/>
      <diagonal/>
    </border>
    <border>
      <left/>
      <right/>
      <top/>
      <bottom style="medium">
        <color rgb="FFC2996E"/>
      </bottom>
      <diagonal/>
    </border>
    <border>
      <left style="hair">
        <color auto="1"/>
      </left>
      <right style="hair">
        <color auto="1"/>
      </right>
      <top style="hair">
        <color auto="1"/>
      </top>
      <bottom style="thin">
        <color auto="1"/>
      </bottom>
      <diagonal/>
    </border>
    <border>
      <left style="medium">
        <color rgb="FFC2996E"/>
      </left>
      <right/>
      <top style="hair">
        <color rgb="FF5C5C60"/>
      </top>
      <bottom style="hair">
        <color rgb="FF5C5C60"/>
      </bottom>
      <diagonal/>
    </border>
    <border>
      <left/>
      <right style="medium">
        <color rgb="FFC2996E"/>
      </right>
      <top style="hair">
        <color rgb="FF5C5C60"/>
      </top>
      <bottom style="hair">
        <color rgb="FF5C5C60"/>
      </bottom>
      <diagonal/>
    </border>
    <border>
      <left style="medium">
        <color rgb="FFC2996E"/>
      </left>
      <right/>
      <top style="hair">
        <color rgb="FF5C5C60"/>
      </top>
      <bottom style="medium">
        <color rgb="FFC2996E"/>
      </bottom>
      <diagonal/>
    </border>
    <border>
      <left/>
      <right style="medium">
        <color rgb="FFC2996E"/>
      </right>
      <top style="hair">
        <color rgb="FF5C5C60"/>
      </top>
      <bottom style="medium">
        <color rgb="FFC2996E"/>
      </bottom>
      <diagonal/>
    </border>
    <border>
      <left style="hair">
        <color auto="1"/>
      </left>
      <right style="hair">
        <color auto="1"/>
      </right>
      <top/>
      <bottom style="hair">
        <color auto="1"/>
      </bottom>
      <diagonal/>
    </border>
    <border>
      <left/>
      <right/>
      <top/>
      <bottom style="thick">
        <color rgb="FFC2996E"/>
      </bottom>
      <diagonal/>
    </border>
    <border>
      <left/>
      <right/>
      <top style="thick">
        <color rgb="FFC2996E"/>
      </top>
      <bottom/>
      <diagonal/>
    </border>
    <border>
      <left/>
      <right style="medium">
        <color rgb="FFC2996E"/>
      </right>
      <top style="medium">
        <color rgb="FFC2996E"/>
      </top>
      <bottom style="hair">
        <color rgb="FF5C5C60"/>
      </bottom>
      <diagonal/>
    </border>
    <border>
      <left style="medium">
        <color rgb="FFC2996E"/>
      </left>
      <right/>
      <top style="medium">
        <color rgb="FFC2996E"/>
      </top>
      <bottom style="hair">
        <color rgb="FF5C5C60"/>
      </bottom>
      <diagonal/>
    </border>
    <border>
      <left style="medium">
        <color rgb="FFC2996E"/>
      </left>
      <right style="medium">
        <color rgb="FFC2996E"/>
      </right>
      <top/>
      <bottom style="hair">
        <color rgb="FF5C5C60"/>
      </bottom>
      <diagonal/>
    </border>
    <border>
      <left style="medium">
        <color rgb="FFC2996E"/>
      </left>
      <right style="medium">
        <color rgb="FFC2996E"/>
      </right>
      <top style="hair">
        <color rgb="FF5C5C60"/>
      </top>
      <bottom style="hair">
        <color rgb="FF5C5C60"/>
      </bottom>
      <diagonal/>
    </border>
    <border>
      <left style="medium">
        <color rgb="FFC2996E"/>
      </left>
      <right style="medium">
        <color rgb="FFC2996E"/>
      </right>
      <top style="hair">
        <color rgb="FF5C5C60"/>
      </top>
      <bottom style="medium">
        <color rgb="FFC2996E"/>
      </bottom>
      <diagonal/>
    </border>
    <border>
      <left style="medium">
        <color auto="1"/>
      </left>
      <right style="medium">
        <color auto="1"/>
      </right>
      <top style="medium">
        <color auto="1"/>
      </top>
      <bottom style="medium">
        <color auto="1"/>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xf numFmtId="0" fontId="17" fillId="0" borderId="0" applyProtection="0"/>
    <xf numFmtId="0" fontId="1" fillId="0" borderId="0"/>
    <xf numFmtId="0" fontId="31" fillId="0" borderId="0" applyNumberFormat="0" applyFill="0" applyBorder="0" applyProtection="0">
      <alignment vertical="center"/>
    </xf>
  </cellStyleXfs>
  <cellXfs count="253">
    <xf numFmtId="0" fontId="0" fillId="0" borderId="0" xfId="0"/>
    <xf numFmtId="165" fontId="2" fillId="0" borderId="0" xfId="1" applyNumberFormat="1" applyFont="1" applyAlignment="1">
      <alignment horizontal="center" vertical="center"/>
    </xf>
    <xf numFmtId="1" fontId="2" fillId="0" borderId="0" xfId="0" applyNumberFormat="1" applyFont="1" applyAlignment="1">
      <alignment horizontal="center" vertical="center"/>
    </xf>
    <xf numFmtId="164" fontId="2" fillId="0" borderId="0" xfId="3" applyNumberFormat="1" applyFont="1" applyAlignment="1">
      <alignment horizontal="center" vertical="center"/>
    </xf>
    <xf numFmtId="1" fontId="4" fillId="0" borderId="0" xfId="0" applyNumberFormat="1" applyFont="1" applyAlignment="1">
      <alignment horizontal="left" vertical="center"/>
    </xf>
    <xf numFmtId="1" fontId="6" fillId="0" borderId="0" xfId="0" applyNumberFormat="1" applyFont="1" applyAlignment="1">
      <alignment horizontal="center" vertical="center"/>
    </xf>
    <xf numFmtId="165" fontId="7" fillId="0" borderId="0" xfId="1" applyNumberFormat="1" applyFont="1" applyAlignment="1">
      <alignment horizontal="center" vertical="center"/>
    </xf>
    <xf numFmtId="166" fontId="6" fillId="0" borderId="0" xfId="0" applyNumberFormat="1" applyFont="1" applyAlignment="1">
      <alignment horizontal="center" vertical="center"/>
    </xf>
    <xf numFmtId="164" fontId="6" fillId="0" borderId="0" xfId="0" applyNumberFormat="1" applyFont="1" applyAlignment="1">
      <alignment horizontal="center" vertical="center"/>
    </xf>
    <xf numFmtId="164" fontId="10" fillId="0" borderId="0" xfId="0" applyNumberFormat="1" applyFont="1" applyAlignment="1">
      <alignment horizontal="center" vertical="center"/>
    </xf>
    <xf numFmtId="0" fontId="11" fillId="0" borderId="0" xfId="0" applyFont="1" applyAlignment="1">
      <alignment vertical="center"/>
    </xf>
    <xf numFmtId="0" fontId="12" fillId="0" borderId="0" xfId="0" applyFont="1" applyAlignment="1">
      <alignment horizontal="center" vertical="center"/>
    </xf>
    <xf numFmtId="1" fontId="13" fillId="0" borderId="0" xfId="0" applyNumberFormat="1" applyFont="1" applyAlignment="1">
      <alignment horizontal="center" vertical="center"/>
    </xf>
    <xf numFmtId="10" fontId="13" fillId="0" borderId="0" xfId="0" applyNumberFormat="1" applyFont="1" applyAlignment="1">
      <alignment horizontal="center" vertical="center"/>
    </xf>
    <xf numFmtId="166" fontId="13" fillId="0" borderId="0" xfId="2" applyNumberFormat="1" applyFont="1" applyAlignment="1">
      <alignment horizontal="center" vertical="center"/>
    </xf>
    <xf numFmtId="0" fontId="8" fillId="0" borderId="0" xfId="0" applyFont="1" applyAlignment="1">
      <alignment horizontal="center" vertical="center"/>
    </xf>
    <xf numFmtId="0" fontId="5" fillId="0" borderId="0" xfId="0" applyFont="1" applyAlignment="1">
      <alignment horizontal="center" vertical="center"/>
    </xf>
    <xf numFmtId="10" fontId="2" fillId="0" borderId="0" xfId="0" applyNumberFormat="1" applyFont="1" applyAlignment="1">
      <alignment horizontal="center" vertical="center"/>
    </xf>
    <xf numFmtId="166" fontId="2" fillId="0" borderId="0" xfId="2" applyNumberFormat="1" applyFont="1" applyAlignment="1">
      <alignment horizontal="center" vertical="center"/>
    </xf>
    <xf numFmtId="164" fontId="2" fillId="0" borderId="0" xfId="2" applyNumberFormat="1" applyFont="1" applyAlignment="1">
      <alignment horizontal="center" vertical="center"/>
    </xf>
    <xf numFmtId="1" fontId="4" fillId="0" borderId="0" xfId="0" applyNumberFormat="1" applyFont="1" applyAlignment="1">
      <alignment vertical="center"/>
    </xf>
    <xf numFmtId="166" fontId="5" fillId="0" borderId="0" xfId="0" applyNumberFormat="1" applyFont="1" applyAlignment="1">
      <alignment horizontal="center" vertical="center"/>
    </xf>
    <xf numFmtId="164" fontId="13" fillId="0" borderId="0" xfId="3" applyNumberFormat="1" applyFont="1" applyAlignment="1">
      <alignment horizontal="center" vertical="center"/>
    </xf>
    <xf numFmtId="164" fontId="2" fillId="0" borderId="0" xfId="1" applyNumberFormat="1" applyFont="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10" fontId="2" fillId="0" borderId="0" xfId="3" applyNumberFormat="1" applyFont="1" applyAlignment="1">
      <alignment horizontal="center" vertical="center"/>
    </xf>
    <xf numFmtId="1" fontId="7" fillId="0" borderId="0" xfId="0" applyNumberFormat="1" applyFont="1" applyAlignment="1">
      <alignment horizontal="center" vertical="center"/>
    </xf>
    <xf numFmtId="166" fontId="7" fillId="0" borderId="0" xfId="2" applyNumberFormat="1" applyFont="1" applyAlignment="1">
      <alignment horizontal="center" vertical="center"/>
    </xf>
    <xf numFmtId="164" fontId="7" fillId="0" borderId="0" xfId="3" applyNumberFormat="1" applyFont="1" applyAlignment="1">
      <alignment horizontal="center" vertical="center"/>
    </xf>
    <xf numFmtId="10" fontId="7" fillId="0" borderId="0" xfId="3" applyNumberFormat="1" applyFont="1" applyAlignment="1">
      <alignment horizontal="center" vertical="center"/>
    </xf>
    <xf numFmtId="166" fontId="4" fillId="0" borderId="0" xfId="0" applyNumberFormat="1" applyFont="1" applyAlignment="1">
      <alignment horizontal="center" vertical="center"/>
    </xf>
    <xf numFmtId="164" fontId="4" fillId="0" borderId="0" xfId="0" applyNumberFormat="1" applyFont="1" applyAlignment="1">
      <alignment horizontal="center" vertical="center"/>
    </xf>
    <xf numFmtId="1" fontId="6" fillId="0" borderId="0" xfId="0" applyNumberFormat="1" applyFont="1" applyAlignment="1">
      <alignment horizontal="left" vertical="center"/>
    </xf>
    <xf numFmtId="0" fontId="9" fillId="0" borderId="0" xfId="0" applyFont="1" applyAlignment="1">
      <alignment horizontal="left" vertical="center"/>
    </xf>
    <xf numFmtId="164" fontId="2" fillId="0" borderId="0" xfId="0" applyNumberFormat="1" applyFont="1" applyAlignment="1">
      <alignment horizontal="center" vertical="center"/>
    </xf>
    <xf numFmtId="0" fontId="11" fillId="0" borderId="0" xfId="0" applyFont="1" applyAlignment="1">
      <alignment horizontal="center" vertical="center"/>
    </xf>
    <xf numFmtId="166" fontId="0" fillId="0" borderId="0" xfId="0" applyNumberFormat="1" applyAlignment="1">
      <alignment horizontal="center" vertical="center"/>
    </xf>
    <xf numFmtId="0" fontId="11" fillId="0" borderId="0" xfId="0" applyFont="1" applyAlignment="1">
      <alignment horizontal="left" vertical="center"/>
    </xf>
    <xf numFmtId="1" fontId="15" fillId="0" borderId="0" xfId="0" applyNumberFormat="1" applyFont="1" applyAlignment="1">
      <alignment horizontal="center" vertical="center"/>
    </xf>
    <xf numFmtId="164" fontId="13" fillId="0" borderId="0" xfId="1" applyNumberFormat="1" applyFont="1" applyAlignment="1">
      <alignment horizontal="center" vertical="center"/>
    </xf>
    <xf numFmtId="10" fontId="13" fillId="0" borderId="0" xfId="3" applyNumberFormat="1" applyFont="1" applyAlignment="1">
      <alignment horizontal="center" vertical="center"/>
    </xf>
    <xf numFmtId="0" fontId="16" fillId="0" borderId="0" xfId="0" applyFont="1" applyAlignment="1">
      <alignment horizontal="center" vertical="center"/>
    </xf>
    <xf numFmtId="0" fontId="12" fillId="0" borderId="0" xfId="0" applyFont="1" applyAlignment="1">
      <alignment horizontal="left" vertical="center"/>
    </xf>
    <xf numFmtId="10" fontId="13" fillId="0" borderId="0" xfId="3" applyNumberFormat="1" applyFont="1" applyBorder="1" applyAlignment="1">
      <alignment horizontal="center" vertical="center"/>
    </xf>
    <xf numFmtId="0" fontId="0" fillId="0" borderId="0" xfId="0" applyAlignment="1">
      <alignment vertical="center"/>
    </xf>
    <xf numFmtId="1" fontId="6" fillId="0" borderId="0" xfId="0" applyNumberFormat="1" applyFont="1" applyAlignment="1">
      <alignment vertical="center"/>
    </xf>
    <xf numFmtId="0" fontId="9" fillId="0" borderId="0" xfId="0" applyFont="1" applyAlignment="1">
      <alignment vertical="center"/>
    </xf>
    <xf numFmtId="10" fontId="2" fillId="0" borderId="0" xfId="3" applyNumberFormat="1" applyFont="1" applyBorder="1" applyAlignment="1">
      <alignment horizontal="center" vertical="center"/>
    </xf>
    <xf numFmtId="164" fontId="2" fillId="0" borderId="0" xfId="1" applyNumberFormat="1" applyFont="1" applyBorder="1" applyAlignment="1">
      <alignment horizontal="center" vertical="center"/>
    </xf>
    <xf numFmtId="0" fontId="21" fillId="0" borderId="0" xfId="0" applyFont="1" applyAlignment="1">
      <alignment horizontal="center" vertical="center"/>
    </xf>
    <xf numFmtId="1" fontId="22" fillId="0" borderId="0" xfId="0" applyNumberFormat="1" applyFont="1" applyAlignment="1">
      <alignment horizontal="center" vertical="center"/>
    </xf>
    <xf numFmtId="10" fontId="22" fillId="0" borderId="0" xfId="3" applyNumberFormat="1" applyFont="1" applyAlignment="1">
      <alignment horizontal="center" vertical="center"/>
    </xf>
    <xf numFmtId="0" fontId="21" fillId="0" borderId="0" xfId="0" applyFont="1" applyAlignment="1">
      <alignment horizontal="centerContinuous" vertical="center"/>
    </xf>
    <xf numFmtId="1" fontId="22" fillId="0" borderId="0" xfId="0" applyNumberFormat="1" applyFont="1" applyAlignment="1">
      <alignment horizontal="centerContinuous" vertical="center"/>
    </xf>
    <xf numFmtId="164" fontId="22" fillId="0" borderId="0" xfId="1" applyNumberFormat="1" applyFont="1" applyAlignment="1">
      <alignment horizontal="centerContinuous" vertical="center"/>
    </xf>
    <xf numFmtId="165" fontId="22" fillId="0" borderId="0" xfId="1" applyNumberFormat="1" applyFont="1" applyAlignment="1">
      <alignment horizontal="centerContinuous" vertical="center"/>
    </xf>
    <xf numFmtId="166" fontId="22" fillId="0" borderId="0" xfId="2" applyNumberFormat="1" applyFont="1" applyAlignment="1">
      <alignment horizontal="centerContinuous" vertical="center"/>
    </xf>
    <xf numFmtId="164" fontId="22" fillId="0" borderId="0" xfId="3" applyNumberFormat="1" applyFont="1" applyAlignment="1">
      <alignment horizontal="centerContinuous" vertical="center"/>
    </xf>
    <xf numFmtId="10" fontId="23" fillId="3" borderId="2" xfId="0" applyNumberFormat="1" applyFont="1" applyFill="1" applyBorder="1" applyAlignment="1">
      <alignment horizontal="center" vertical="center"/>
    </xf>
    <xf numFmtId="0" fontId="25" fillId="3" borderId="2" xfId="5" applyFont="1" applyFill="1" applyBorder="1" applyAlignment="1">
      <alignment horizontal="left" vertical="center"/>
    </xf>
    <xf numFmtId="0" fontId="25" fillId="3" borderId="9" xfId="5" applyFont="1" applyFill="1" applyBorder="1" applyAlignment="1">
      <alignment horizontal="left" vertical="center"/>
    </xf>
    <xf numFmtId="0" fontId="25" fillId="3" borderId="14" xfId="5" applyFont="1" applyFill="1" applyBorder="1" applyAlignment="1">
      <alignment horizontal="left" vertical="center"/>
    </xf>
    <xf numFmtId="1" fontId="26" fillId="5" borderId="4" xfId="0" applyNumberFormat="1" applyFont="1" applyFill="1" applyBorder="1" applyAlignment="1">
      <alignment horizontal="centerContinuous" vertical="center"/>
    </xf>
    <xf numFmtId="1" fontId="27" fillId="5" borderId="5" xfId="0" applyNumberFormat="1" applyFont="1" applyFill="1" applyBorder="1" applyAlignment="1">
      <alignment horizontal="centerContinuous" vertical="center"/>
    </xf>
    <xf numFmtId="164" fontId="27" fillId="5" borderId="6" xfId="1" applyNumberFormat="1" applyFont="1" applyFill="1" applyBorder="1" applyAlignment="1">
      <alignment horizontal="centerContinuous" vertical="center"/>
    </xf>
    <xf numFmtId="1" fontId="26" fillId="5" borderId="7" xfId="0" applyNumberFormat="1" applyFont="1" applyFill="1" applyBorder="1" applyAlignment="1">
      <alignment horizontal="left" vertical="center"/>
    </xf>
    <xf numFmtId="1" fontId="26" fillId="5" borderId="7" xfId="0" applyNumberFormat="1" applyFont="1" applyFill="1" applyBorder="1" applyAlignment="1">
      <alignment horizontal="center" vertical="center"/>
    </xf>
    <xf numFmtId="0" fontId="28" fillId="5" borderId="8" xfId="0" applyFont="1" applyFill="1" applyBorder="1" applyAlignment="1">
      <alignment horizontal="left" vertical="center"/>
    </xf>
    <xf numFmtId="1" fontId="28" fillId="5" borderId="8" xfId="0" applyNumberFormat="1" applyFont="1" applyFill="1" applyBorder="1" applyAlignment="1">
      <alignment horizontal="center" vertical="center"/>
    </xf>
    <xf numFmtId="0" fontId="28" fillId="5" borderId="8" xfId="0" applyFont="1" applyFill="1" applyBorder="1" applyAlignment="1">
      <alignment horizontal="center" vertical="center"/>
    </xf>
    <xf numFmtId="166" fontId="26" fillId="5" borderId="7" xfId="0" applyNumberFormat="1" applyFont="1" applyFill="1" applyBorder="1" applyAlignment="1">
      <alignment horizontal="center" vertical="center"/>
    </xf>
    <xf numFmtId="166" fontId="28" fillId="5" borderId="8" xfId="0" applyNumberFormat="1" applyFont="1" applyFill="1" applyBorder="1" applyAlignment="1">
      <alignment horizontal="center" vertical="center"/>
    </xf>
    <xf numFmtId="0" fontId="26" fillId="5" borderId="5" xfId="0" applyFont="1" applyFill="1" applyBorder="1" applyAlignment="1">
      <alignment horizontal="left" vertical="center"/>
    </xf>
    <xf numFmtId="1" fontId="26" fillId="5" borderId="5" xfId="0" applyNumberFormat="1" applyFont="1" applyFill="1" applyBorder="1" applyAlignment="1">
      <alignment horizontal="center" vertical="center"/>
    </xf>
    <xf numFmtId="166" fontId="26" fillId="5" borderId="5" xfId="2" applyNumberFormat="1" applyFont="1" applyFill="1" applyBorder="1" applyAlignment="1">
      <alignment horizontal="center" vertical="center"/>
    </xf>
    <xf numFmtId="166" fontId="26" fillId="5" borderId="5" xfId="3" applyNumberFormat="1" applyFont="1" applyFill="1" applyBorder="1" applyAlignment="1">
      <alignment horizontal="center" vertical="center"/>
    </xf>
    <xf numFmtId="0" fontId="26" fillId="5" borderId="7" xfId="0" applyFont="1" applyFill="1" applyBorder="1" applyAlignment="1">
      <alignment horizontal="left" vertical="center"/>
    </xf>
    <xf numFmtId="164" fontId="26" fillId="5" borderId="7" xfId="0" applyNumberFormat="1" applyFont="1" applyFill="1" applyBorder="1" applyAlignment="1">
      <alignment horizontal="center" vertical="center"/>
    </xf>
    <xf numFmtId="165" fontId="7" fillId="0" borderId="0" xfId="1" applyNumberFormat="1" applyFont="1" applyBorder="1" applyAlignment="1">
      <alignment horizontal="center" vertical="center"/>
    </xf>
    <xf numFmtId="0" fontId="26" fillId="5" borderId="8" xfId="0" applyFont="1" applyFill="1" applyBorder="1" applyAlignment="1">
      <alignment horizontal="left" vertical="center"/>
    </xf>
    <xf numFmtId="164" fontId="28" fillId="5" borderId="8" xfId="0" applyNumberFormat="1" applyFont="1" applyFill="1" applyBorder="1" applyAlignment="1">
      <alignment horizontal="center" vertical="center"/>
    </xf>
    <xf numFmtId="10" fontId="26" fillId="5" borderId="5" xfId="0" applyNumberFormat="1" applyFont="1" applyFill="1" applyBorder="1" applyAlignment="1">
      <alignment horizontal="center" vertical="center"/>
    </xf>
    <xf numFmtId="164" fontId="26" fillId="5" borderId="5" xfId="0" applyNumberFormat="1" applyFont="1" applyFill="1" applyBorder="1" applyAlignment="1">
      <alignment horizontal="center" vertical="center"/>
    </xf>
    <xf numFmtId="10" fontId="26" fillId="5" borderId="5" xfId="3" applyNumberFormat="1" applyFont="1" applyFill="1" applyBorder="1" applyAlignment="1">
      <alignment horizontal="center" vertical="center"/>
    </xf>
    <xf numFmtId="164" fontId="26" fillId="5" borderId="5" xfId="3" applyNumberFormat="1" applyFont="1" applyFill="1" applyBorder="1" applyAlignment="1">
      <alignment horizontal="center" vertical="center"/>
    </xf>
    <xf numFmtId="164" fontId="14" fillId="0" borderId="0" xfId="0" applyNumberFormat="1" applyFont="1" applyAlignment="1">
      <alignment horizontal="center" vertical="center"/>
    </xf>
    <xf numFmtId="1" fontId="26" fillId="5" borderId="5" xfId="0" applyNumberFormat="1" applyFont="1" applyFill="1" applyBorder="1" applyAlignment="1">
      <alignment vertical="center"/>
    </xf>
    <xf numFmtId="1" fontId="26" fillId="5" borderId="5" xfId="0" applyNumberFormat="1" applyFont="1" applyFill="1" applyBorder="1" applyAlignment="1">
      <alignment horizontal="left" vertical="center"/>
    </xf>
    <xf numFmtId="164" fontId="26" fillId="5" borderId="5" xfId="1" applyNumberFormat="1" applyFont="1" applyFill="1" applyBorder="1" applyAlignment="1">
      <alignment horizontal="center" vertical="center"/>
    </xf>
    <xf numFmtId="10" fontId="7" fillId="0" borderId="0" xfId="3" applyNumberFormat="1" applyFont="1" applyBorder="1" applyAlignment="1">
      <alignment horizontal="center" vertical="center"/>
    </xf>
    <xf numFmtId="0" fontId="0" fillId="0" borderId="15" xfId="0" applyBorder="1" applyAlignment="1">
      <alignment vertical="center"/>
    </xf>
    <xf numFmtId="0" fontId="0" fillId="0" borderId="15" xfId="0" applyBorder="1" applyAlignment="1">
      <alignment horizontal="left" vertical="center"/>
    </xf>
    <xf numFmtId="1" fontId="2" fillId="0" borderId="15" xfId="0" applyNumberFormat="1" applyFont="1" applyBorder="1" applyAlignment="1">
      <alignment horizontal="center" vertical="center"/>
    </xf>
    <xf numFmtId="1" fontId="7" fillId="0" borderId="15" xfId="0" applyNumberFormat="1" applyFont="1" applyBorder="1" applyAlignment="1">
      <alignment horizontal="center" vertical="center"/>
    </xf>
    <xf numFmtId="164" fontId="2" fillId="0" borderId="15" xfId="1" applyNumberFormat="1" applyFont="1" applyBorder="1" applyAlignment="1">
      <alignment horizontal="center" vertical="center"/>
    </xf>
    <xf numFmtId="165" fontId="7" fillId="0" borderId="15" xfId="1" applyNumberFormat="1" applyFont="1" applyBorder="1" applyAlignment="1">
      <alignment horizontal="center" vertical="center"/>
    </xf>
    <xf numFmtId="10" fontId="2" fillId="0" borderId="15" xfId="0" applyNumberFormat="1" applyFont="1" applyBorder="1" applyAlignment="1">
      <alignment horizontal="center" vertical="center"/>
    </xf>
    <xf numFmtId="166" fontId="2" fillId="0" borderId="15" xfId="2" applyNumberFormat="1" applyFont="1" applyBorder="1" applyAlignment="1">
      <alignment horizontal="center" vertical="center"/>
    </xf>
    <xf numFmtId="164" fontId="2" fillId="0" borderId="15" xfId="3" applyNumberFormat="1" applyFont="1" applyBorder="1" applyAlignment="1">
      <alignment horizontal="center" vertical="center"/>
    </xf>
    <xf numFmtId="0" fontId="0" fillId="0" borderId="16" xfId="0" applyBorder="1" applyAlignment="1">
      <alignment vertical="center"/>
    </xf>
    <xf numFmtId="0" fontId="0" fillId="0" borderId="16" xfId="0" applyBorder="1" applyAlignment="1">
      <alignment horizontal="left" vertical="center"/>
    </xf>
    <xf numFmtId="1" fontId="2" fillId="0" borderId="16" xfId="0" applyNumberFormat="1" applyFont="1" applyBorder="1" applyAlignment="1">
      <alignment horizontal="center" vertical="center"/>
    </xf>
    <xf numFmtId="1" fontId="7" fillId="0" borderId="16" xfId="0" applyNumberFormat="1" applyFont="1" applyBorder="1" applyAlignment="1">
      <alignment horizontal="center" vertical="center"/>
    </xf>
    <xf numFmtId="164" fontId="2" fillId="0" borderId="16" xfId="1" applyNumberFormat="1" applyFont="1" applyBorder="1" applyAlignment="1">
      <alignment horizontal="center" vertical="center"/>
    </xf>
    <xf numFmtId="165" fontId="7" fillId="0" borderId="16" xfId="1" applyNumberFormat="1" applyFont="1" applyBorder="1" applyAlignment="1">
      <alignment horizontal="center" vertical="center"/>
    </xf>
    <xf numFmtId="10" fontId="2" fillId="0" borderId="16" xfId="0" applyNumberFormat="1" applyFont="1" applyBorder="1" applyAlignment="1">
      <alignment horizontal="center" vertical="center"/>
    </xf>
    <xf numFmtId="166" fontId="2" fillId="0" borderId="16" xfId="2" applyNumberFormat="1" applyFont="1" applyBorder="1" applyAlignment="1">
      <alignment horizontal="center" vertical="center"/>
    </xf>
    <xf numFmtId="164" fontId="2" fillId="0" borderId="16" xfId="3" applyNumberFormat="1" applyFont="1" applyBorder="1" applyAlignment="1">
      <alignment horizontal="center" vertical="center"/>
    </xf>
    <xf numFmtId="164" fontId="2" fillId="0" borderId="0" xfId="1" applyNumberFormat="1" applyFont="1" applyFill="1" applyAlignment="1">
      <alignment horizontal="center" vertical="center"/>
    </xf>
    <xf numFmtId="165" fontId="2" fillId="0" borderId="0" xfId="1" applyNumberFormat="1" applyFont="1" applyFill="1" applyAlignment="1">
      <alignment horizontal="center" vertical="center"/>
    </xf>
    <xf numFmtId="166" fontId="2" fillId="0" borderId="0" xfId="2" applyNumberFormat="1" applyFont="1" applyFill="1" applyAlignment="1">
      <alignment horizontal="center" vertical="center"/>
    </xf>
    <xf numFmtId="164" fontId="2" fillId="0" borderId="0" xfId="3" applyNumberFormat="1" applyFont="1" applyFill="1" applyAlignment="1">
      <alignment horizontal="center" vertical="center"/>
    </xf>
    <xf numFmtId="10" fontId="2" fillId="0" borderId="0" xfId="3" applyNumberFormat="1" applyFont="1" applyFill="1" applyAlignment="1">
      <alignment horizontal="center" vertical="center"/>
    </xf>
    <xf numFmtId="0" fontId="19" fillId="0" borderId="0" xfId="6" applyFont="1"/>
    <xf numFmtId="10" fontId="15" fillId="0" borderId="0" xfId="0" applyNumberFormat="1" applyFont="1" applyAlignment="1">
      <alignment horizontal="center" vertical="center"/>
    </xf>
    <xf numFmtId="166" fontId="15" fillId="0" borderId="0" xfId="2" applyNumberFormat="1" applyFont="1" applyFill="1" applyBorder="1" applyAlignment="1">
      <alignment horizontal="center" vertical="center"/>
    </xf>
    <xf numFmtId="164" fontId="15" fillId="0" borderId="0" xfId="2" applyNumberFormat="1" applyFont="1" applyFill="1" applyBorder="1" applyAlignment="1">
      <alignment horizontal="center" vertical="center"/>
    </xf>
    <xf numFmtId="166" fontId="13" fillId="0" borderId="0" xfId="2" applyNumberFormat="1" applyFont="1" applyFill="1" applyAlignment="1">
      <alignment horizontal="center" vertical="center"/>
    </xf>
    <xf numFmtId="164" fontId="13" fillId="0" borderId="0" xfId="2" applyNumberFormat="1" applyFont="1" applyFill="1" applyAlignment="1">
      <alignment horizontal="center" vertical="center"/>
    </xf>
    <xf numFmtId="10" fontId="13" fillId="0" borderId="3" xfId="0" applyNumberFormat="1" applyFont="1" applyBorder="1" applyAlignment="1">
      <alignment horizontal="center" vertical="center"/>
    </xf>
    <xf numFmtId="166" fontId="13" fillId="0" borderId="3" xfId="2" applyNumberFormat="1" applyFont="1" applyFill="1" applyBorder="1" applyAlignment="1">
      <alignment horizontal="center" vertical="center"/>
    </xf>
    <xf numFmtId="164" fontId="13" fillId="0" borderId="3" xfId="2" applyNumberFormat="1" applyFont="1" applyFill="1" applyBorder="1" applyAlignment="1">
      <alignment horizontal="center" vertical="center"/>
    </xf>
    <xf numFmtId="164" fontId="13" fillId="0" borderId="0" xfId="3" applyNumberFormat="1" applyFont="1" applyFill="1" applyAlignment="1">
      <alignment horizontal="center" vertical="center"/>
    </xf>
    <xf numFmtId="165" fontId="7" fillId="0" borderId="0" xfId="1" applyNumberFormat="1" applyFont="1" applyFill="1" applyAlignment="1">
      <alignment horizontal="center" vertical="center"/>
    </xf>
    <xf numFmtId="164" fontId="2" fillId="0" borderId="0" xfId="1" applyNumberFormat="1" applyFont="1" applyFill="1" applyBorder="1" applyAlignment="1">
      <alignment horizontal="center" vertical="center"/>
    </xf>
    <xf numFmtId="166" fontId="2" fillId="0" borderId="0" xfId="2" applyNumberFormat="1" applyFont="1" applyFill="1" applyBorder="1" applyAlignment="1">
      <alignment horizontal="center" vertical="center"/>
    </xf>
    <xf numFmtId="164" fontId="2" fillId="0" borderId="0" xfId="3" applyNumberFormat="1" applyFont="1" applyFill="1" applyBorder="1" applyAlignment="1">
      <alignment horizontal="center" vertical="center"/>
    </xf>
    <xf numFmtId="164" fontId="15" fillId="0" borderId="0" xfId="1" applyNumberFormat="1" applyFont="1" applyFill="1" applyBorder="1" applyAlignment="1">
      <alignment horizontal="center" vertical="center"/>
    </xf>
    <xf numFmtId="164" fontId="13" fillId="0" borderId="0" xfId="1" applyNumberFormat="1" applyFont="1" applyFill="1" applyAlignment="1">
      <alignment horizontal="center" vertical="center"/>
    </xf>
    <xf numFmtId="165" fontId="7" fillId="0" borderId="0" xfId="1" applyNumberFormat="1" applyFont="1" applyFill="1" applyBorder="1" applyAlignment="1">
      <alignment horizontal="center" vertical="center"/>
    </xf>
    <xf numFmtId="1" fontId="4" fillId="4" borderId="17" xfId="0" applyNumberFormat="1" applyFont="1" applyFill="1" applyBorder="1" applyAlignment="1">
      <alignment horizontal="left" vertical="center"/>
    </xf>
    <xf numFmtId="1" fontId="4" fillId="4" borderId="11" xfId="0" applyNumberFormat="1" applyFont="1" applyFill="1" applyBorder="1" applyAlignment="1">
      <alignment horizontal="left" vertical="center"/>
    </xf>
    <xf numFmtId="1" fontId="4" fillId="4" borderId="13" xfId="0" applyNumberFormat="1" applyFont="1" applyFill="1" applyBorder="1" applyAlignment="1">
      <alignment horizontal="left" vertical="center"/>
    </xf>
    <xf numFmtId="1" fontId="4" fillId="4" borderId="18" xfId="0" applyNumberFormat="1" applyFont="1" applyFill="1" applyBorder="1" applyAlignment="1">
      <alignment horizontal="left" vertical="center"/>
    </xf>
    <xf numFmtId="1" fontId="4" fillId="4" borderId="10" xfId="0" applyNumberFormat="1" applyFont="1" applyFill="1" applyBorder="1" applyAlignment="1">
      <alignment horizontal="left" vertical="center"/>
    </xf>
    <xf numFmtId="1" fontId="4" fillId="4" borderId="12" xfId="0" applyNumberFormat="1" applyFont="1" applyFill="1" applyBorder="1" applyAlignment="1">
      <alignment horizontal="left" vertical="center"/>
    </xf>
    <xf numFmtId="164" fontId="23" fillId="3" borderId="19" xfId="0" applyNumberFormat="1" applyFont="1" applyFill="1" applyBorder="1" applyAlignment="1">
      <alignment horizontal="center" vertical="center"/>
    </xf>
    <xf numFmtId="167" fontId="23" fillId="3" borderId="20" xfId="0" applyNumberFormat="1" applyFont="1" applyFill="1" applyBorder="1" applyAlignment="1">
      <alignment horizontal="center" vertical="center"/>
    </xf>
    <xf numFmtId="171" fontId="23" fillId="3" borderId="20" xfId="0" applyNumberFormat="1" applyFont="1" applyFill="1" applyBorder="1" applyAlignment="1">
      <alignment horizontal="center" vertical="center"/>
    </xf>
    <xf numFmtId="172" fontId="23" fillId="3" borderId="20" xfId="0" applyNumberFormat="1" applyFont="1" applyFill="1" applyBorder="1" applyAlignment="1">
      <alignment horizontal="center" vertical="center"/>
    </xf>
    <xf numFmtId="167" fontId="24" fillId="2" borderId="20" xfId="0" applyNumberFormat="1" applyFont="1" applyFill="1" applyBorder="1" applyAlignment="1">
      <alignment horizontal="center" vertical="center"/>
    </xf>
    <xf numFmtId="10" fontId="23" fillId="3" borderId="20" xfId="0" applyNumberFormat="1" applyFont="1" applyFill="1" applyBorder="1" applyAlignment="1">
      <alignment horizontal="center" vertical="center"/>
    </xf>
    <xf numFmtId="168" fontId="23" fillId="3" borderId="21" xfId="0" applyNumberFormat="1" applyFont="1" applyFill="1" applyBorder="1" applyAlignment="1">
      <alignment horizontal="center" vertical="center"/>
    </xf>
    <xf numFmtId="164" fontId="4" fillId="0" borderId="0" xfId="1" applyNumberFormat="1" applyFont="1" applyFill="1" applyBorder="1" applyAlignment="1">
      <alignment horizontal="center" vertical="center"/>
    </xf>
    <xf numFmtId="0" fontId="5" fillId="0" borderId="0" xfId="4" applyFont="1"/>
    <xf numFmtId="0" fontId="11" fillId="0" borderId="0" xfId="4" applyFont="1"/>
    <xf numFmtId="0" fontId="16" fillId="5" borderId="22" xfId="4" applyFont="1" applyFill="1" applyBorder="1"/>
    <xf numFmtId="0" fontId="32" fillId="0" borderId="0" xfId="4" quotePrefix="1" applyFont="1"/>
    <xf numFmtId="0" fontId="33" fillId="0" borderId="0" xfId="7" applyFont="1" applyAlignment="1"/>
    <xf numFmtId="0" fontId="34" fillId="0" borderId="0" xfId="7" applyFont="1" applyFill="1" applyAlignment="1"/>
    <xf numFmtId="0" fontId="16" fillId="2" borderId="0" xfId="4" applyFont="1" applyFill="1"/>
    <xf numFmtId="0" fontId="16" fillId="0" borderId="0" xfId="4" applyFont="1"/>
    <xf numFmtId="0" fontId="16" fillId="0" borderId="0" xfId="7" applyFont="1" applyFill="1" applyAlignment="1"/>
    <xf numFmtId="0" fontId="19" fillId="6" borderId="22" xfId="4" applyFont="1" applyFill="1" applyBorder="1" applyAlignment="1">
      <alignment horizontal="center"/>
    </xf>
    <xf numFmtId="0" fontId="35" fillId="0" borderId="0" xfId="4" quotePrefix="1" applyFont="1"/>
    <xf numFmtId="0" fontId="36" fillId="0" borderId="0" xfId="7" applyFont="1" applyFill="1" applyAlignment="1"/>
    <xf numFmtId="0" fontId="37" fillId="0" borderId="0" xfId="4" applyFont="1"/>
    <xf numFmtId="0" fontId="37" fillId="0" borderId="0" xfId="7" applyFont="1" applyFill="1" applyAlignment="1"/>
    <xf numFmtId="0" fontId="18" fillId="7" borderId="22" xfId="4" applyFont="1" applyFill="1" applyBorder="1"/>
    <xf numFmtId="0" fontId="30" fillId="0" borderId="0" xfId="4" quotePrefix="1" applyFont="1"/>
    <xf numFmtId="164" fontId="38" fillId="3" borderId="2" xfId="0" applyNumberFormat="1" applyFont="1" applyFill="1" applyBorder="1" applyAlignment="1">
      <alignment horizontal="center" vertical="center"/>
    </xf>
    <xf numFmtId="164" fontId="38" fillId="3" borderId="9" xfId="0" applyNumberFormat="1" applyFont="1" applyFill="1" applyBorder="1" applyAlignment="1">
      <alignment horizontal="center" vertical="center"/>
    </xf>
    <xf numFmtId="38" fontId="25" fillId="3" borderId="2" xfId="0" applyNumberFormat="1" applyFont="1" applyFill="1" applyBorder="1" applyAlignment="1">
      <alignment horizontal="center" vertical="center"/>
    </xf>
    <xf numFmtId="38" fontId="38" fillId="3" borderId="2" xfId="0" applyNumberFormat="1" applyFont="1" applyFill="1" applyBorder="1" applyAlignment="1">
      <alignment horizontal="center" vertical="center"/>
    </xf>
    <xf numFmtId="38" fontId="24" fillId="0" borderId="0" xfId="0" applyNumberFormat="1" applyFont="1" applyAlignment="1">
      <alignment horizontal="center" vertical="center"/>
    </xf>
    <xf numFmtId="10" fontId="24" fillId="0" borderId="0" xfId="3" applyNumberFormat="1" applyFont="1" applyFill="1" applyBorder="1" applyAlignment="1">
      <alignment horizontal="center" vertical="center"/>
    </xf>
    <xf numFmtId="10" fontId="4" fillId="0" borderId="0" xfId="0" applyNumberFormat="1" applyFont="1" applyAlignment="1">
      <alignment horizontal="center" vertical="center"/>
    </xf>
    <xf numFmtId="166" fontId="4" fillId="0" borderId="0" xfId="2" applyNumberFormat="1" applyFont="1" applyFill="1" applyBorder="1" applyAlignment="1">
      <alignment horizontal="center" vertical="center"/>
    </xf>
    <xf numFmtId="164" fontId="4" fillId="0" borderId="0" xfId="3" applyNumberFormat="1" applyFont="1" applyFill="1" applyBorder="1" applyAlignment="1">
      <alignment horizontal="center" vertical="center"/>
    </xf>
    <xf numFmtId="38" fontId="25" fillId="3" borderId="9" xfId="0" applyNumberFormat="1" applyFont="1" applyFill="1" applyBorder="1" applyAlignment="1">
      <alignment horizontal="center" vertical="center"/>
    </xf>
    <xf numFmtId="169" fontId="20" fillId="0" borderId="0" xfId="0" applyNumberFormat="1" applyFont="1" applyAlignment="1">
      <alignment horizontal="right" vertical="center"/>
    </xf>
    <xf numFmtId="170" fontId="20" fillId="0" borderId="0" xfId="0" applyNumberFormat="1" applyFont="1" applyAlignment="1">
      <alignment horizontal="right" vertical="center"/>
    </xf>
    <xf numFmtId="170" fontId="20" fillId="0" borderId="8" xfId="0" applyNumberFormat="1" applyFont="1" applyBorder="1" applyAlignment="1">
      <alignment horizontal="right" vertical="center"/>
    </xf>
    <xf numFmtId="174" fontId="23" fillId="3" borderId="2" xfId="0" applyNumberFormat="1" applyFont="1" applyFill="1" applyBorder="1" applyAlignment="1">
      <alignment horizontal="left" vertical="center"/>
    </xf>
    <xf numFmtId="175" fontId="23" fillId="3" borderId="2" xfId="0" applyNumberFormat="1" applyFont="1" applyFill="1" applyBorder="1" applyAlignment="1">
      <alignment horizontal="left" vertical="center"/>
    </xf>
    <xf numFmtId="176" fontId="29" fillId="5" borderId="5" xfId="0" applyNumberFormat="1" applyFont="1" applyFill="1" applyBorder="1" applyAlignment="1">
      <alignment horizontal="left" vertical="center"/>
    </xf>
    <xf numFmtId="1" fontId="8" fillId="0" borderId="0" xfId="0" applyNumberFormat="1" applyFont="1" applyAlignment="1">
      <alignment horizontal="left" vertical="center"/>
    </xf>
    <xf numFmtId="165" fontId="13" fillId="0" borderId="0" xfId="1" applyNumberFormat="1" applyFont="1" applyFill="1" applyAlignment="1">
      <alignment horizontal="center" vertical="center"/>
    </xf>
    <xf numFmtId="165" fontId="13" fillId="0" borderId="3" xfId="1" applyNumberFormat="1" applyFont="1" applyFill="1" applyBorder="1" applyAlignment="1">
      <alignment horizontal="center" vertical="center"/>
    </xf>
    <xf numFmtId="165" fontId="13" fillId="0" borderId="0" xfId="1" applyNumberFormat="1" applyFont="1" applyAlignment="1">
      <alignment horizontal="center" vertical="center"/>
    </xf>
    <xf numFmtId="0" fontId="12" fillId="0" borderId="0" xfId="0" applyFont="1" applyAlignment="1">
      <alignment vertical="center"/>
    </xf>
    <xf numFmtId="1" fontId="15" fillId="0" borderId="0" xfId="0" applyNumberFormat="1" applyFont="1" applyAlignment="1">
      <alignment horizontal="right" vertical="center"/>
    </xf>
    <xf numFmtId="164" fontId="15" fillId="0" borderId="0" xfId="1" applyNumberFormat="1" applyFont="1" applyAlignment="1">
      <alignment horizontal="center" vertical="center"/>
    </xf>
    <xf numFmtId="10" fontId="15" fillId="0" borderId="0" xfId="3" applyNumberFormat="1" applyFont="1" applyAlignment="1">
      <alignment horizontal="center" vertical="center"/>
    </xf>
    <xf numFmtId="6" fontId="15" fillId="0" borderId="0" xfId="2" applyNumberFormat="1" applyFont="1" applyAlignment="1">
      <alignment horizontal="center" vertical="center"/>
    </xf>
    <xf numFmtId="173" fontId="15" fillId="0" borderId="0" xfId="0" applyNumberFormat="1" applyFont="1" applyAlignment="1">
      <alignment horizontal="center" vertical="center"/>
    </xf>
    <xf numFmtId="164" fontId="0" fillId="0" borderId="0" xfId="0" applyNumberFormat="1" applyAlignment="1">
      <alignment horizontal="center" vertical="center"/>
    </xf>
    <xf numFmtId="1" fontId="7" fillId="0" borderId="0" xfId="0" applyNumberFormat="1" applyFont="1" applyAlignment="1">
      <alignment horizontal="left" vertical="center"/>
    </xf>
    <xf numFmtId="164" fontId="7" fillId="0" borderId="0" xfId="1" applyNumberFormat="1" applyFont="1" applyFill="1" applyBorder="1" applyAlignment="1">
      <alignment horizontal="center" vertical="center"/>
    </xf>
    <xf numFmtId="10" fontId="7" fillId="0" borderId="0" xfId="0" applyNumberFormat="1" applyFont="1" applyAlignment="1">
      <alignment horizontal="center" vertical="center"/>
    </xf>
    <xf numFmtId="166" fontId="7" fillId="0" borderId="0" xfId="2" applyNumberFormat="1" applyFont="1" applyFill="1" applyBorder="1" applyAlignment="1">
      <alignment horizontal="center" vertical="center"/>
    </xf>
    <xf numFmtId="164" fontId="7" fillId="0" borderId="0" xfId="3" applyNumberFormat="1" applyFont="1" applyFill="1" applyBorder="1" applyAlignment="1">
      <alignment horizontal="center" vertical="center"/>
    </xf>
    <xf numFmtId="0" fontId="5" fillId="0" borderId="0" xfId="0" applyFont="1" applyAlignment="1">
      <alignment vertical="center"/>
    </xf>
    <xf numFmtId="165" fontId="2" fillId="0" borderId="0" xfId="1" applyNumberFormat="1" applyFont="1" applyFill="1" applyBorder="1" applyAlignment="1">
      <alignment horizontal="center" vertical="center"/>
    </xf>
    <xf numFmtId="10" fontId="13" fillId="0" borderId="0" xfId="3" applyNumberFormat="1" applyFont="1" applyFill="1" applyAlignment="1">
      <alignment horizontal="center" vertical="center"/>
    </xf>
    <xf numFmtId="10" fontId="2" fillId="0" borderId="0" xfId="3" applyNumberFormat="1" applyFont="1" applyFill="1" applyBorder="1" applyAlignment="1">
      <alignment horizontal="center" vertical="center"/>
    </xf>
    <xf numFmtId="1" fontId="4" fillId="0" borderId="0" xfId="0" applyNumberFormat="1" applyFont="1" applyAlignment="1">
      <alignment horizontal="center" vertical="center"/>
    </xf>
    <xf numFmtId="165" fontId="4" fillId="0" borderId="0" xfId="1" applyNumberFormat="1" applyFont="1" applyFill="1" applyBorder="1" applyAlignment="1">
      <alignment horizontal="center" vertical="center"/>
    </xf>
    <xf numFmtId="1" fontId="8" fillId="0" borderId="0" xfId="0" applyNumberFormat="1" applyFont="1" applyAlignment="1">
      <alignment horizontal="center" vertical="center"/>
    </xf>
    <xf numFmtId="10" fontId="15" fillId="0" borderId="0" xfId="3" applyNumberFormat="1" applyFont="1" applyFill="1" applyBorder="1" applyAlignment="1">
      <alignment horizontal="center" vertical="center"/>
    </xf>
    <xf numFmtId="164" fontId="4" fillId="0" borderId="0" xfId="2" applyNumberFormat="1" applyFont="1" applyFill="1" applyBorder="1" applyAlignment="1">
      <alignment horizontal="center" vertical="center"/>
    </xf>
    <xf numFmtId="0" fontId="2" fillId="0" borderId="0" xfId="0" applyFont="1" applyAlignment="1">
      <alignment horizontal="center" vertical="center"/>
    </xf>
    <xf numFmtId="38" fontId="4" fillId="0" borderId="0" xfId="0" applyNumberFormat="1" applyFont="1" applyAlignment="1">
      <alignment horizontal="center" vertical="center"/>
    </xf>
    <xf numFmtId="10" fontId="4" fillId="0" borderId="0" xfId="3" applyNumberFormat="1" applyFont="1" applyFill="1" applyBorder="1" applyAlignment="1">
      <alignment horizontal="center" vertical="center"/>
    </xf>
    <xf numFmtId="0" fontId="4" fillId="0" borderId="0" xfId="0" applyFont="1" applyAlignment="1">
      <alignment horizontal="left" vertical="center"/>
    </xf>
    <xf numFmtId="166" fontId="4" fillId="0" borderId="0" xfId="3" applyNumberFormat="1" applyFont="1" applyFill="1" applyBorder="1" applyAlignment="1">
      <alignment horizontal="center" vertical="center"/>
    </xf>
    <xf numFmtId="0" fontId="15" fillId="0" borderId="0" xfId="0" applyFont="1" applyAlignment="1">
      <alignment horizontal="left" vertical="center"/>
    </xf>
    <xf numFmtId="0" fontId="15" fillId="0" borderId="0" xfId="0" applyFont="1" applyAlignment="1">
      <alignment horizontal="center" vertical="center"/>
    </xf>
    <xf numFmtId="1" fontId="15" fillId="0" borderId="0" xfId="0" applyNumberFormat="1" applyFont="1" applyAlignment="1">
      <alignment horizontal="left" vertical="center"/>
    </xf>
    <xf numFmtId="10" fontId="13" fillId="0" borderId="2" xfId="3" applyNumberFormat="1" applyFont="1" applyFill="1" applyBorder="1" applyAlignment="1">
      <alignment horizontal="center" vertical="center"/>
    </xf>
    <xf numFmtId="10" fontId="13" fillId="0" borderId="9" xfId="3" applyNumberFormat="1" applyFont="1" applyFill="1" applyBorder="1" applyAlignment="1">
      <alignment horizontal="center" vertical="center"/>
    </xf>
    <xf numFmtId="0" fontId="13" fillId="0" borderId="0" xfId="0" applyFont="1" applyAlignment="1">
      <alignment vertical="center"/>
    </xf>
    <xf numFmtId="0" fontId="7" fillId="0" borderId="0" xfId="0" applyFont="1" applyAlignment="1">
      <alignment horizontal="center" vertical="center"/>
    </xf>
    <xf numFmtId="0" fontId="4" fillId="0" borderId="0" xfId="0" applyFont="1" applyAlignment="1">
      <alignment horizontal="center" vertical="center" wrapText="1"/>
    </xf>
    <xf numFmtId="164" fontId="4" fillId="0" borderId="0" xfId="0" applyNumberFormat="1" applyFont="1" applyAlignment="1">
      <alignment horizontal="center" vertical="center" wrapText="1"/>
    </xf>
    <xf numFmtId="166" fontId="4" fillId="0" borderId="0" xfId="0" applyNumberFormat="1" applyFont="1" applyAlignment="1">
      <alignment horizontal="center" vertical="center" wrapText="1"/>
    </xf>
    <xf numFmtId="166" fontId="2" fillId="0" borderId="0" xfId="0" applyNumberFormat="1" applyFont="1" applyAlignment="1">
      <alignment horizontal="center" vertical="center"/>
    </xf>
    <xf numFmtId="166" fontId="7" fillId="0" borderId="0" xfId="0" applyNumberFormat="1" applyFont="1" applyAlignment="1">
      <alignment horizontal="center" vertical="center"/>
    </xf>
    <xf numFmtId="164" fontId="7" fillId="0" borderId="0" xfId="0" applyNumberFormat="1" applyFont="1" applyAlignment="1">
      <alignment horizontal="center" vertical="center"/>
    </xf>
    <xf numFmtId="3" fontId="26" fillId="5" borderId="5" xfId="0" applyNumberFormat="1" applyFont="1" applyFill="1" applyBorder="1" applyAlignment="1">
      <alignment horizontal="center" vertical="center"/>
    </xf>
    <xf numFmtId="6" fontId="13" fillId="0" borderId="2" xfId="0" applyNumberFormat="1" applyFont="1" applyBorder="1" applyAlignment="1">
      <alignment horizontal="center" vertical="center"/>
    </xf>
    <xf numFmtId="6" fontId="13" fillId="0" borderId="9" xfId="0" applyNumberFormat="1" applyFont="1" applyBorder="1" applyAlignment="1">
      <alignment horizontal="center" vertical="center"/>
    </xf>
    <xf numFmtId="6" fontId="13" fillId="0" borderId="0" xfId="0" applyNumberFormat="1" applyFont="1" applyAlignment="1">
      <alignment vertical="center"/>
    </xf>
    <xf numFmtId="6" fontId="4" fillId="0" borderId="0" xfId="0" applyNumberFormat="1" applyFont="1" applyAlignment="1">
      <alignment horizontal="center" vertical="center"/>
    </xf>
    <xf numFmtId="6" fontId="2" fillId="0" borderId="0" xfId="0" applyNumberFormat="1" applyFont="1" applyAlignment="1">
      <alignment horizontal="center" vertical="center"/>
    </xf>
    <xf numFmtId="6" fontId="15" fillId="0" borderId="0" xfId="0" applyNumberFormat="1" applyFont="1" applyAlignment="1">
      <alignment horizontal="center" vertical="center"/>
    </xf>
    <xf numFmtId="6" fontId="7" fillId="0" borderId="0" xfId="0" applyNumberFormat="1" applyFont="1" applyAlignment="1">
      <alignment horizontal="center" vertical="center"/>
    </xf>
    <xf numFmtId="6" fontId="13" fillId="0" borderId="0" xfId="0" applyNumberFormat="1" applyFont="1" applyAlignment="1">
      <alignment horizontal="center" vertical="center"/>
    </xf>
    <xf numFmtId="6" fontId="11" fillId="0" borderId="0" xfId="0" applyNumberFormat="1" applyFont="1" applyAlignment="1">
      <alignment vertical="center"/>
    </xf>
    <xf numFmtId="6" fontId="24" fillId="0" borderId="0" xfId="0" applyNumberFormat="1" applyFont="1" applyAlignment="1">
      <alignment horizontal="center" vertical="center"/>
    </xf>
    <xf numFmtId="6" fontId="26" fillId="5" borderId="5" xfId="2" applyNumberFormat="1" applyFont="1" applyFill="1" applyBorder="1" applyAlignment="1">
      <alignment horizontal="center" vertical="center"/>
    </xf>
    <xf numFmtId="10" fontId="25" fillId="3" borderId="2" xfId="3" applyNumberFormat="1" applyFont="1" applyFill="1" applyBorder="1" applyAlignment="1">
      <alignment horizontal="center" vertical="center"/>
    </xf>
    <xf numFmtId="10" fontId="25" fillId="3" borderId="9" xfId="3" applyNumberFormat="1" applyFont="1" applyFill="1" applyBorder="1" applyAlignment="1">
      <alignment horizontal="center" vertical="center"/>
    </xf>
    <xf numFmtId="38" fontId="15" fillId="0" borderId="2" xfId="0" applyNumberFormat="1" applyFont="1" applyBorder="1" applyAlignment="1">
      <alignment horizontal="center" vertical="center"/>
    </xf>
    <xf numFmtId="38" fontId="15" fillId="0" borderId="9" xfId="0" applyNumberFormat="1" applyFont="1" applyBorder="1" applyAlignment="1">
      <alignment horizontal="center" vertical="center"/>
    </xf>
    <xf numFmtId="164" fontId="4" fillId="0" borderId="3" xfId="1" applyNumberFormat="1" applyFont="1" applyFill="1" applyBorder="1" applyAlignment="1">
      <alignment horizontal="center" vertical="center"/>
    </xf>
    <xf numFmtId="6" fontId="13" fillId="0" borderId="1" xfId="0" applyNumberFormat="1" applyFont="1" applyBorder="1" applyAlignment="1">
      <alignment vertical="center"/>
    </xf>
    <xf numFmtId="6" fontId="5" fillId="0" borderId="0" xfId="0" applyNumberFormat="1" applyFont="1" applyAlignment="1">
      <alignment horizontal="center" vertical="center"/>
    </xf>
    <xf numFmtId="6" fontId="0" fillId="0" borderId="0" xfId="0" applyNumberFormat="1" applyAlignment="1">
      <alignment horizontal="center" vertical="center"/>
    </xf>
    <xf numFmtId="6" fontId="25" fillId="3" borderId="2" xfId="0" applyNumberFormat="1" applyFont="1" applyFill="1" applyBorder="1" applyAlignment="1">
      <alignment horizontal="center" vertical="center"/>
    </xf>
    <xf numFmtId="6" fontId="25" fillId="3" borderId="9" xfId="0" applyNumberFormat="1" applyFont="1" applyFill="1" applyBorder="1" applyAlignment="1">
      <alignment horizontal="center" vertical="center"/>
    </xf>
    <xf numFmtId="6" fontId="15" fillId="0" borderId="2" xfId="0" applyNumberFormat="1" applyFont="1" applyBorder="1" applyAlignment="1">
      <alignment horizontal="center" vertical="center"/>
    </xf>
    <xf numFmtId="6" fontId="15" fillId="0" borderId="9" xfId="0" applyNumberFormat="1" applyFont="1" applyBorder="1" applyAlignment="1">
      <alignment horizontal="center" vertical="center"/>
    </xf>
    <xf numFmtId="166" fontId="5" fillId="0" borderId="0" xfId="4" applyNumberFormat="1" applyFont="1" applyAlignment="1">
      <alignment horizontal="center"/>
    </xf>
    <xf numFmtId="166" fontId="13" fillId="0" borderId="0" xfId="0" applyNumberFormat="1" applyFont="1" applyAlignment="1">
      <alignment vertical="center"/>
    </xf>
    <xf numFmtId="166" fontId="2" fillId="0" borderId="0" xfId="1" applyNumberFormat="1" applyFont="1" applyFill="1" applyBorder="1" applyAlignment="1">
      <alignment horizontal="center" vertical="center"/>
    </xf>
    <xf numFmtId="166" fontId="15" fillId="0" borderId="0" xfId="1" applyNumberFormat="1" applyFont="1" applyAlignment="1">
      <alignment horizontal="center" vertical="center"/>
    </xf>
    <xf numFmtId="166" fontId="15" fillId="0" borderId="0" xfId="2" applyNumberFormat="1" applyFont="1" applyAlignment="1">
      <alignment horizontal="center" vertical="center"/>
    </xf>
    <xf numFmtId="10" fontId="13" fillId="0" borderId="0" xfId="0" applyNumberFormat="1" applyFont="1" applyAlignment="1">
      <alignment vertical="center"/>
    </xf>
    <xf numFmtId="0" fontId="13" fillId="0" borderId="1" xfId="0" applyFont="1" applyBorder="1" applyAlignment="1">
      <alignment vertical="center"/>
    </xf>
    <xf numFmtId="164" fontId="5" fillId="0" borderId="0" xfId="0" applyNumberFormat="1" applyFont="1" applyAlignment="1">
      <alignment horizontal="center" vertical="center"/>
    </xf>
    <xf numFmtId="164" fontId="13" fillId="0" borderId="0" xfId="0" applyNumberFormat="1" applyFont="1" applyAlignment="1">
      <alignment vertical="center"/>
    </xf>
  </cellXfs>
  <cellStyles count="8">
    <cellStyle name="Comma" xfId="1" builtinId="3"/>
    <cellStyle name="Currency" xfId="2" builtinId="4"/>
    <cellStyle name="Normal" xfId="0" builtinId="0"/>
    <cellStyle name="Normal 13" xfId="7" xr:uid="{5D5E2D82-D61E-4848-8575-950748A8982F}"/>
    <cellStyle name="Normal 2" xfId="4" xr:uid="{24DE444D-7294-4744-BCF7-8C97B4ACA79D}"/>
    <cellStyle name="Normal 5" xfId="6" xr:uid="{964045DA-FB97-4B60-BB62-04018B20B96D}"/>
    <cellStyle name="Normal_Copy of NACCOMM-2" xfId="5" xr:uid="{6F713B6A-7F89-411A-B447-06796647C7A0}"/>
    <cellStyle name="Percent" xfId="3" builtinId="5"/>
  </cellStyles>
  <dxfs count="4">
    <dxf>
      <font>
        <b/>
        <i val="0"/>
        <color rgb="FF7030A0"/>
      </font>
      <fill>
        <patternFill>
          <bgColor rgb="FFCCFF00"/>
        </patternFill>
      </fill>
      <border>
        <left style="thin">
          <color rgb="FF7030A0"/>
        </left>
        <right style="thin">
          <color rgb="FF7030A0"/>
        </right>
        <top style="thin">
          <color rgb="FF7030A0"/>
        </top>
        <bottom style="thin">
          <color rgb="FF7030A0"/>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b/>
        <i val="0"/>
        <color rgb="FF7030A0"/>
      </font>
      <fill>
        <patternFill>
          <bgColor rgb="FFCCFF00"/>
        </patternFill>
      </fill>
      <border>
        <left style="thin">
          <color rgb="FF7030A0"/>
        </left>
        <right style="thin">
          <color rgb="FF7030A0"/>
        </right>
        <top style="thin">
          <color rgb="FF7030A0"/>
        </top>
        <bottom style="thin">
          <color rgb="FF7030A0"/>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s>
  <tableStyles count="1" defaultTableStyle="TableStyleMedium2" defaultPivotStyle="PivotStyleLight16">
    <tableStyle name="Invisible" pivot="0" table="0" count="0" xr9:uid="{F9EFCB57-BFA1-4A88-BB20-B28119DBAB1C}"/>
  </tableStyles>
  <colors>
    <mruColors>
      <color rgb="FF2E2E33"/>
      <color rgb="FFC2996E"/>
      <color rgb="FF5C5C60"/>
      <color rgb="FFE3CFBB"/>
      <color rgb="FFEDE1D3"/>
      <color rgb="FFBDBD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9" Type="http://schemas.openxmlformats.org/officeDocument/2006/relationships/externalLink" Target="externalLinks/externalLink38.xml"/><Relationship Id="rId21" Type="http://schemas.openxmlformats.org/officeDocument/2006/relationships/externalLink" Target="externalLinks/externalLink20.xml"/><Relationship Id="rId34" Type="http://schemas.openxmlformats.org/officeDocument/2006/relationships/externalLink" Target="externalLinks/externalLink33.xml"/><Relationship Id="rId42" Type="http://schemas.openxmlformats.org/officeDocument/2006/relationships/externalLink" Target="externalLinks/externalLink41.xml"/><Relationship Id="rId47" Type="http://schemas.openxmlformats.org/officeDocument/2006/relationships/calcChain" Target="calcChain.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9" Type="http://schemas.openxmlformats.org/officeDocument/2006/relationships/externalLink" Target="externalLinks/externalLink28.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40" Type="http://schemas.openxmlformats.org/officeDocument/2006/relationships/externalLink" Target="externalLinks/externalLink39.xml"/><Relationship Id="rId45" Type="http://schemas.openxmlformats.org/officeDocument/2006/relationships/styles" Target="style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externalLink" Target="externalLinks/externalLink30.xml"/><Relationship Id="rId44" Type="http://schemas.openxmlformats.org/officeDocument/2006/relationships/theme" Target="theme/theme1.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externalLink" Target="externalLinks/externalLink42.xml"/><Relationship Id="rId8" Type="http://schemas.openxmlformats.org/officeDocument/2006/relationships/externalLink" Target="externalLinks/externalLink7.xml"/><Relationship Id="rId3" Type="http://schemas.openxmlformats.org/officeDocument/2006/relationships/externalLink" Target="externalLinks/externalLink2.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externalLink" Target="externalLinks/externalLink37.xml"/><Relationship Id="rId46" Type="http://schemas.openxmlformats.org/officeDocument/2006/relationships/sharedStrings" Target="sharedStrings.xml"/><Relationship Id="rId20" Type="http://schemas.openxmlformats.org/officeDocument/2006/relationships/externalLink" Target="externalLinks/externalLink19.xml"/><Relationship Id="rId41" Type="http://schemas.openxmlformats.org/officeDocument/2006/relationships/externalLink" Target="externalLinks/externalLink40.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MasterCRE.com" TargetMode="External"/></Relationships>
</file>

<file path=xl/drawings/drawing1.xml><?xml version="1.0" encoding="utf-8"?>
<xdr:wsDr xmlns:xdr="http://schemas.openxmlformats.org/drawingml/2006/spreadsheetDrawing" xmlns:a="http://schemas.openxmlformats.org/drawingml/2006/main">
  <xdr:twoCellAnchor>
    <xdr:from>
      <xdr:col>3</xdr:col>
      <xdr:colOff>28576</xdr:colOff>
      <xdr:row>9</xdr:row>
      <xdr:rowOff>19050</xdr:rowOff>
    </xdr:from>
    <xdr:to>
      <xdr:col>18</xdr:col>
      <xdr:colOff>9526</xdr:colOff>
      <xdr:row>13</xdr:row>
      <xdr:rowOff>171450</xdr:rowOff>
    </xdr:to>
    <xdr:sp macro="" textlink="">
      <xdr:nvSpPr>
        <xdr:cNvPr id="4" name="TextBox 3">
          <a:extLst>
            <a:ext uri="{FF2B5EF4-FFF2-40B4-BE49-F238E27FC236}">
              <a16:creationId xmlns:a16="http://schemas.microsoft.com/office/drawing/2014/main" id="{B83C060A-81CF-439C-B3F6-D5D9617C815D}"/>
            </a:ext>
          </a:extLst>
        </xdr:cNvPr>
        <xdr:cNvSpPr txBox="1"/>
      </xdr:nvSpPr>
      <xdr:spPr>
        <a:xfrm>
          <a:off x="1457326" y="1752600"/>
          <a:ext cx="11715750" cy="914400"/>
        </a:xfrm>
        <a:prstGeom prst="rect">
          <a:avLst/>
        </a:prstGeom>
        <a:solidFill>
          <a:schemeClr val="lt1"/>
        </a:solidFill>
        <a:ln w="25400" cmpd="sng">
          <a:solidFill>
            <a:schemeClr val="tx1">
              <a:lumMod val="50000"/>
              <a:lumOff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rgbClr val="2E2E33"/>
              </a:solidFill>
            </a:rPr>
            <a:t>This Excel© model calculates the 'sources' (capital) and 'uses' (costs and cash outflows) for a given commercial real estate investment, for which all capital and correspoding expenses are accounted.  The "Sources and Uses" statement  is a critical component required by all capital providers (debt, equity, mezz, bridge, etc.) and it offers a summary of not only the capital stack but the acquisition, development, land costs, and profit.  Checks and conditional formatting confirming the reconciliation of all entries is at the bottom.  Inputs are the gold-backed cells in bold blue font.</a:t>
          </a:r>
        </a:p>
      </xdr:txBody>
    </xdr:sp>
    <xdr:clientData/>
  </xdr:twoCellAnchor>
  <xdr:twoCellAnchor>
    <xdr:from>
      <xdr:col>2</xdr:col>
      <xdr:colOff>171450</xdr:colOff>
      <xdr:row>160</xdr:row>
      <xdr:rowOff>9525</xdr:rowOff>
    </xdr:from>
    <xdr:to>
      <xdr:col>18</xdr:col>
      <xdr:colOff>8283</xdr:colOff>
      <xdr:row>175</xdr:row>
      <xdr:rowOff>161925</xdr:rowOff>
    </xdr:to>
    <xdr:sp macro="" textlink="">
      <xdr:nvSpPr>
        <xdr:cNvPr id="2" name="TextBox 1">
          <a:extLst>
            <a:ext uri="{FF2B5EF4-FFF2-40B4-BE49-F238E27FC236}">
              <a16:creationId xmlns:a16="http://schemas.microsoft.com/office/drawing/2014/main" id="{6BD1A9E2-6090-4F70-8210-916647A4E451}"/>
            </a:ext>
          </a:extLst>
        </xdr:cNvPr>
        <xdr:cNvSpPr txBox="1"/>
      </xdr:nvSpPr>
      <xdr:spPr>
        <a:xfrm>
          <a:off x="1200150" y="25165050"/>
          <a:ext cx="11752608" cy="3009900"/>
        </a:xfrm>
        <a:prstGeom prst="rect">
          <a:avLst/>
        </a:prstGeom>
        <a:solidFill>
          <a:schemeClr val="lt1">
            <a:alpha val="0"/>
          </a:schemeClr>
        </a:solidFill>
        <a:ln w="25400" cmpd="sng">
          <a:solidFill>
            <a:schemeClr val="tx1">
              <a:lumMod val="50000"/>
              <a:lumOff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b="1">
              <a:solidFill>
                <a:schemeClr val="dk1"/>
              </a:solidFill>
              <a:effectLst/>
              <a:latin typeface="+mn-lt"/>
              <a:ea typeface="+mn-ea"/>
              <a:cs typeface="+mn-cs"/>
            </a:rPr>
            <a:t>DISCLAIMER</a:t>
          </a:r>
          <a:endParaRPr lang="en-US" sz="900">
            <a:effectLst/>
          </a:endParaRPr>
        </a:p>
        <a:p>
          <a:r>
            <a:rPr lang="en-US" sz="900">
              <a:solidFill>
                <a:schemeClr val="dk1"/>
              </a:solidFill>
              <a:effectLst/>
              <a:latin typeface="+mn-lt"/>
              <a:ea typeface="+mn-ea"/>
              <a:cs typeface="+mn-cs"/>
            </a:rPr>
            <a:t> </a:t>
          </a:r>
          <a:endParaRPr lang="en-US" sz="900">
            <a:effectLst/>
          </a:endParaRPr>
        </a:p>
        <a:p>
          <a:r>
            <a:rPr lang="en-US" sz="900">
              <a:solidFill>
                <a:schemeClr val="dk1"/>
              </a:solidFill>
              <a:effectLst/>
              <a:latin typeface="+mn-lt"/>
              <a:ea typeface="+mn-ea"/>
              <a:cs typeface="+mn-cs"/>
            </a:rPr>
            <a:t>By using any and all materials belonging to, published by, or accessed from either </a:t>
          </a:r>
          <a:r>
            <a:rPr lang="en-US" sz="900" b="1">
              <a:solidFill>
                <a:schemeClr val="dk1"/>
              </a:solidFill>
              <a:effectLst/>
              <a:latin typeface="+mn-lt"/>
              <a:ea typeface="+mn-ea"/>
              <a:cs typeface="+mn-cs"/>
            </a:rPr>
            <a:t>MASTER CRE, LLC</a:t>
          </a:r>
          <a:r>
            <a:rPr lang="en-US" sz="900">
              <a:solidFill>
                <a:schemeClr val="dk1"/>
              </a:solidFill>
              <a:effectLst/>
              <a:latin typeface="+mn-lt"/>
              <a:ea typeface="+mn-ea"/>
              <a:cs typeface="+mn-cs"/>
            </a:rPr>
            <a:t> and/or </a:t>
          </a:r>
          <a:r>
            <a:rPr lang="en-US" sz="900" b="1">
              <a:solidFill>
                <a:schemeClr val="dk1"/>
              </a:solidFill>
              <a:effectLst/>
              <a:latin typeface="+mn-lt"/>
              <a:ea typeface="+mn-ea"/>
              <a:cs typeface="+mn-cs"/>
            </a:rPr>
            <a:t>HAUTE Commercial Real Estate, LLC</a:t>
          </a:r>
          <a:r>
            <a:rPr lang="en-US" sz="900">
              <a:solidFill>
                <a:schemeClr val="dk1"/>
              </a:solidFill>
              <a:effectLst/>
              <a:latin typeface="+mn-lt"/>
              <a:ea typeface="+mn-ea"/>
              <a:cs typeface="+mn-cs"/>
            </a:rPr>
            <a:t> (also “</a:t>
          </a:r>
          <a:r>
            <a:rPr lang="en-US" sz="900" b="1">
              <a:solidFill>
                <a:schemeClr val="dk1"/>
              </a:solidFill>
              <a:effectLst/>
              <a:latin typeface="+mn-lt"/>
              <a:ea typeface="+mn-ea"/>
              <a:cs typeface="+mn-cs"/>
            </a:rPr>
            <a:t>the Companies</a:t>
          </a:r>
          <a:r>
            <a:rPr lang="en-US" sz="900">
              <a:solidFill>
                <a:schemeClr val="dk1"/>
              </a:solidFill>
              <a:effectLst/>
              <a:latin typeface="+mn-lt"/>
              <a:ea typeface="+mn-ea"/>
              <a:cs typeface="+mn-cs"/>
            </a:rPr>
            <a:t>”), all users (“</a:t>
          </a:r>
          <a:r>
            <a:rPr lang="en-US" sz="900" b="1">
              <a:solidFill>
                <a:schemeClr val="dk1"/>
              </a:solidFill>
              <a:effectLst/>
              <a:latin typeface="+mn-lt"/>
              <a:ea typeface="+mn-ea"/>
              <a:cs typeface="+mn-cs"/>
            </a:rPr>
            <a:t>You</a:t>
          </a:r>
          <a:r>
            <a:rPr lang="en-US" sz="900">
              <a:solidFill>
                <a:schemeClr val="dk1"/>
              </a:solidFill>
              <a:effectLst/>
              <a:latin typeface="+mn-lt"/>
              <a:ea typeface="+mn-ea"/>
              <a:cs typeface="+mn-cs"/>
            </a:rPr>
            <a:t>”) hereby acknowledge and agree that all such content (including documents, PDF files, media, videos, formulas, Microsoft Excel© files, downloads, and any other information - hereinafter collectively referred to as the “</a:t>
          </a:r>
          <a:r>
            <a:rPr lang="en-US" sz="900" b="1">
              <a:solidFill>
                <a:schemeClr val="dk1"/>
              </a:solidFill>
              <a:effectLst/>
              <a:latin typeface="+mn-lt"/>
              <a:ea typeface="+mn-ea"/>
              <a:cs typeface="+mn-cs"/>
            </a:rPr>
            <a:t>the Materials</a:t>
          </a:r>
          <a:r>
            <a:rPr lang="en-US" sz="900">
              <a:solidFill>
                <a:schemeClr val="dk1"/>
              </a:solidFill>
              <a:effectLst/>
              <a:latin typeface="+mn-lt"/>
              <a:ea typeface="+mn-ea"/>
              <a:cs typeface="+mn-cs"/>
            </a:rPr>
            <a:t>”) provided by the Companies, either directly, from its agents, or through either </a:t>
          </a:r>
          <a:r>
            <a:rPr lang="en-US" sz="900" b="1" u="sng">
              <a:solidFill>
                <a:schemeClr val="dk1"/>
              </a:solidFill>
              <a:effectLst/>
              <a:latin typeface="+mn-lt"/>
              <a:ea typeface="+mn-ea"/>
              <a:cs typeface="+mn-cs"/>
            </a:rPr>
            <a:t>www.MasterCRE.com</a:t>
          </a:r>
          <a:r>
            <a:rPr lang="en-US" sz="900">
              <a:solidFill>
                <a:schemeClr val="dk1"/>
              </a:solidFill>
              <a:effectLst/>
              <a:latin typeface="+mn-lt"/>
              <a:ea typeface="+mn-ea"/>
              <a:cs typeface="+mn-cs"/>
            </a:rPr>
            <a:t>,  </a:t>
          </a:r>
          <a:r>
            <a:rPr lang="en-US" sz="900" b="1" u="sng">
              <a:solidFill>
                <a:schemeClr val="dk1"/>
              </a:solidFill>
              <a:effectLst/>
              <a:latin typeface="+mn-lt"/>
              <a:ea typeface="+mn-ea"/>
              <a:cs typeface="+mn-cs"/>
            </a:rPr>
            <a:t>www.HAUTEcre.com</a:t>
          </a:r>
          <a:r>
            <a:rPr lang="en-US" sz="900" b="1" u="none">
              <a:solidFill>
                <a:schemeClr val="dk1"/>
              </a:solidFill>
              <a:effectLst/>
              <a:latin typeface="+mn-lt"/>
              <a:ea typeface="+mn-ea"/>
              <a:cs typeface="+mn-cs"/>
            </a:rPr>
            <a:t>,</a:t>
          </a:r>
          <a:r>
            <a:rPr lang="en-US" sz="900" b="1" u="none" baseline="0">
              <a:solidFill>
                <a:schemeClr val="dk1"/>
              </a:solidFill>
              <a:effectLst/>
              <a:latin typeface="+mn-lt"/>
              <a:ea typeface="+mn-ea"/>
              <a:cs typeface="+mn-cs"/>
            </a:rPr>
            <a:t> </a:t>
          </a:r>
          <a:r>
            <a:rPr lang="en-US" sz="900">
              <a:solidFill>
                <a:schemeClr val="dk1"/>
              </a:solidFill>
              <a:effectLst/>
              <a:latin typeface="+mn-lt"/>
              <a:ea typeface="+mn-ea"/>
              <a:cs typeface="+mn-cs"/>
            </a:rPr>
            <a:t>or any of its other affiliated websites or resources, is provided on an “As Is,” “Where Is,” and “As Available” basis.   As such, You expressly agree that use of the Materials is at your sole risk and responsibility.</a:t>
          </a:r>
          <a:endParaRPr lang="en-US" sz="900">
            <a:effectLst/>
          </a:endParaRPr>
        </a:p>
        <a:p>
          <a:r>
            <a:rPr lang="en-US" sz="900">
              <a:solidFill>
                <a:schemeClr val="dk1"/>
              </a:solidFill>
              <a:effectLst/>
              <a:latin typeface="+mn-lt"/>
              <a:ea typeface="+mn-ea"/>
              <a:cs typeface="+mn-cs"/>
            </a:rPr>
            <a:t> </a:t>
          </a:r>
          <a:endParaRPr lang="en-US" sz="900">
            <a:effectLst/>
          </a:endParaRPr>
        </a:p>
        <a:p>
          <a:r>
            <a:rPr lang="en-US" sz="900">
              <a:solidFill>
                <a:schemeClr val="dk1"/>
              </a:solidFill>
              <a:effectLst/>
              <a:latin typeface="+mn-lt"/>
              <a:ea typeface="+mn-ea"/>
              <a:cs typeface="+mn-cs"/>
            </a:rPr>
            <a:t>Although believed to be correct, the Companies do not make any representations, or grant any warranties, express or implied, either in fact or by operation of law, by statute or otherwise and by using the materials, regarding the accuracy of the Materials.  The Materials are primarily intended to enhance the user’s understanding of the concepts provided in the Materials.  You specifically disclaim any other warranties, whether written or oral, or express or implied, including any warranty of quality, merchantability, or fitness for a particular use or purpose or any warranty as the non-infringement of any intellectual property rights of third parties.</a:t>
          </a:r>
          <a:endParaRPr lang="en-US" sz="900">
            <a:effectLst/>
          </a:endParaRPr>
        </a:p>
        <a:p>
          <a:r>
            <a:rPr lang="en-US" sz="900">
              <a:solidFill>
                <a:schemeClr val="dk1"/>
              </a:solidFill>
              <a:effectLst/>
              <a:latin typeface="+mn-lt"/>
              <a:ea typeface="+mn-ea"/>
              <a:cs typeface="+mn-cs"/>
            </a:rPr>
            <a:t> </a:t>
          </a:r>
          <a:endParaRPr lang="en-US" sz="900">
            <a:effectLst/>
          </a:endParaRPr>
        </a:p>
        <a:p>
          <a:r>
            <a:rPr lang="en-US" sz="900">
              <a:solidFill>
                <a:schemeClr val="dk1"/>
              </a:solidFill>
              <a:effectLst/>
              <a:latin typeface="+mn-lt"/>
              <a:ea typeface="+mn-ea"/>
              <a:cs typeface="+mn-cs"/>
            </a:rPr>
            <a:t>Further, Companies make no warranty that the Materials will meet your requirements, or that the Materials will be uninterrupted, timely, secure, or error-free, or that any defects, if any, will be corrected or fixed by Companies, although the Companies agree to make its best, most reasonable, and timely efforts to correct any such defects upon their subsequent discovery.  You agree that the Companies makes no warranty(ies) as to the results that may be obtained from your use of the Materials, or as to the accuracy or reliability of any information obtained through the Materials.</a:t>
          </a:r>
          <a:endParaRPr lang="en-US" sz="900">
            <a:effectLst/>
          </a:endParaRPr>
        </a:p>
        <a:p>
          <a:r>
            <a:rPr lang="en-US" sz="900">
              <a:solidFill>
                <a:schemeClr val="dk1"/>
              </a:solidFill>
              <a:effectLst/>
              <a:latin typeface="+mn-lt"/>
              <a:ea typeface="+mn-ea"/>
              <a:cs typeface="+mn-cs"/>
            </a:rPr>
            <a:t> </a:t>
          </a:r>
          <a:endParaRPr lang="en-US" sz="900">
            <a:effectLst/>
          </a:endParaRPr>
        </a:p>
        <a:p>
          <a:r>
            <a:rPr lang="en-US" sz="900">
              <a:solidFill>
                <a:schemeClr val="dk1"/>
              </a:solidFill>
              <a:effectLst/>
              <a:latin typeface="+mn-lt"/>
              <a:ea typeface="+mn-ea"/>
              <a:cs typeface="+mn-cs"/>
            </a:rPr>
            <a:t>The Companies are not providing any investment, tax, legal, accounting, valuation, capitalization, of any type of financial advice whatsoever, nor are the Companies making any recommendations to such.  All information provided herein is solely intended for educational purposes only.  You are hereby advised to consult with your own personal and/or professional advisor(s) regarding the use of any of the Materials prior to making any investment decisions or reliance upon the Materials.  By using the Materials, you agree to hold the Companies and its affiliates harmless for any consequences related to your use of the Materials. No communication (written or oral) received shall be deemed to be an assurance, guarantee, or warranty.</a:t>
          </a:r>
          <a:endParaRPr lang="en-US" sz="900">
            <a:effectLst/>
          </a:endParaRPr>
        </a:p>
      </xdr:txBody>
    </xdr:sp>
    <xdr:clientData/>
  </xdr:twoCellAnchor>
  <xdr:twoCellAnchor editAs="oneCell">
    <xdr:from>
      <xdr:col>3</xdr:col>
      <xdr:colOff>9525</xdr:colOff>
      <xdr:row>0</xdr:row>
      <xdr:rowOff>76200</xdr:rowOff>
    </xdr:from>
    <xdr:to>
      <xdr:col>4</xdr:col>
      <xdr:colOff>1691283</xdr:colOff>
      <xdr:row>4</xdr:row>
      <xdr:rowOff>184751</xdr:rowOff>
    </xdr:to>
    <xdr:pic>
      <xdr:nvPicPr>
        <xdr:cNvPr id="7" name="Picture 6" descr="A black background with a circle&#10;&#10;AI-generated content may be incorrect.">
          <a:hlinkClick xmlns:r="http://schemas.openxmlformats.org/officeDocument/2006/relationships" r:id="rId1"/>
          <a:extLst>
            <a:ext uri="{FF2B5EF4-FFF2-40B4-BE49-F238E27FC236}">
              <a16:creationId xmlns:a16="http://schemas.microsoft.com/office/drawing/2014/main" id="{EEE49321-ACCA-40DE-B5DD-5D4D038EDBE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19200" y="76200"/>
          <a:ext cx="1862733" cy="87055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hoex01/share/Documents%20and%20Settings/hparzybok/Local%20Settings/Temporary%20Internet%20Files/OLK27/5.02.05%20Cherrywood%20&amp;%20Ranchstone%20-%20Underwriting%20-%20BASE%20CAS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d.docs.live.net/BISCAYNE%20LANDING,%20LLC%20(Master%20Developer)/Finance/Mez%20Loan/Unit%20Details_EEK.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d.docs.live.net/Documents%20and%20Settings/NRahman/Local%20Settings/Temporary%20Internet%20Files/OLK6B/LD%20Budget%20Phase%20IA&amp;B_v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J:/Biscayne%20Landing/BL%20Book/Credit%20Suisse%202.19.08/Biscayne%20Landing%20-%202.12.08.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J:/Biscayne%20Landing/Master%20Plan%20Phase%20Details%206.21.07.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d.docs.live.net/BL%20Buyout_A&amp;D_v2/FINMOD%20CF%20-%20BL%20CONSOLIDATED_v2.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d.docs.live.net/Documents%20and%20Settings/nrahman/Local%20Settings/Temporary%20Internet%20Files/OLK2A/Modified%20Sola%20Roll-Up%20Model%20-%20June%2018%20(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d.docs.live.net/Documents%20and%20Settings/nrahman/Local%20Settings/Temporary%20Internet%20Files/OLK2A/Modified%20Sola%20Roll-Up%20Model%20-%20June%2018%20(4).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s://d.docs.live.net/DOCUME~1/JScott/LOCALS~1/Temp/Temporary%20Directory%202%20for%20BL%20Model%20V10.zip/BL%20Model%20V10/Term%20Loan%20and%20Revolver_V1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J:/Biscayne%20Landing/Town%20Center/Models%20&amp;%20Analysis/BL%20Block%20A%20South.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d.docs.live.net/Files%20to%20work%20on/Biscayne%20Landing%20Prof%20Model_v22_Maste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ORTGAGE/Underwrit/Documents%20and%20Settings/jmurphy/Local%20Settings/Temporary%20Internet%20Files/OLK38/MODELS/FNMA%20Loan%20Underwriting/Loan%20Committee%20Package/COMMITTE/VACANCY2.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J:/BLIA%20DEVELOPERS,%20LTD%20(The%20Oaks%20I)/Accounting/Budget%20Models/CFP%20-%20BLIA%20-%20The%20Oaks%20I%20(V16).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d.docs.live.net/fbd3f910173ac48a/Documents/Colliers/Curent%20Deals/Active/Boca%20Student%20Housing/C3%20File/Site%20No.%209%20Data/Residual%20Analysis%20WB%20v0.84%20With%20Tabs-MSS.xlsm"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d.docs.live.net/BISCAYNE%20LANDING,%20LLC%20(Master%20Developer)/Finance/Nick's%20Files/Oaks%20II/Oaks%20II%20Apt%20Mode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Sb-fs/Share/BLIA%20DEVELOPERS,%20LTD%20(The%20Oaks%20I)/Accounting/Budget%20Models/CFP%20-%20BLIA%20-%20The%20Oaks%20I%20(V6).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s://d.docs.live.net/Documents%20and%20Settings/nrahman/Local%20Settings/Temporary%20Internet%20Files/OLK2A/Sola%20Phase%203%20Greenbook.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data/O'Grady-Sheehan/Biscayne%20Landing%20-%20Town%20Center/Current%20Models/Biscayne%20Landing%20Town%20Center%20v3.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Shared_2/Wynnton%20LLC/Wynnton%20Capital%20Operating%20Budgets-Forecasts/Loan%20Manager%20Arkwright%2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J:/Biscayne%20Landing%20Oaks%20II/Finance/Construction%20Loan/Biscayne%20Landing%20Hybrid%20Model%201.17.07.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windows/TEMP/Consolidated%20Activity%201999%20V1.0.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DOCUME~1/pmoreno/LOCALS~1/Temp/Hallandale%20Market%20new%20mix%20wish.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ORTGAGE/Underwrit/Documents%20and%20Settings/jmurphy/Local%20Settings/Temporary%20Internet%20Files/OLK38/USERS/ACQUIRE/Apartments/PACPLZA/PCPLZ3A.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s://d.docs.live.net/Documents%20and%20Settings/nrahman/Local%20Settings/Temporary%20Internet%20Files/OLK2A/Sola_May07/Sola%20Phase%201%20Greenbook.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ttps://d.docs.live.net/Mez%20Loan/Blackacre%20Swerdlow%20Buyout/Sola%20Phase%201.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J:/MAULE%20LAKE%20MARINA%20LLC/Budget%20Models/CFP%20-%20MG%20North%20Miami%20Beach%20V2%20050321.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ttps://d.docs.live.net/fbd3f910173ac48a/Back%20Up!/My%20Real%20Estate%20Stuff/My%20Spreadsheets/gantt%20chart%20multi-parcel%20development.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ttps://d.docs.live.net/Documents%20and%20Settings/nrahman/Local%20Settings/Temporary%20Internet%20Files/OLK2A/Sola_May07/Sola%20Phase%203%20Greenbook%20V1.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ttps://d.docs.live.net/Documents%20and%20Settings/nphillips/Local%20Settings/Temporary%20Internet%20Files/OLK1D3/Sola%20Phase%202%20Greenbook%20V1.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s://d.docs.live.net/Documents%20and%20Settings/nrahman/Local%20Settings/Temporary%20Internet%20Files/OLK2A/Sola_May07/Sola%20Phase%202%20Greenbook%20V1.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MORTGAGE/Underwrit/Documents%20and%20Settings/jmurphy/Local%20Settings/Temporary%20Internet%20Files/OLK38/EXCEL/derf98/2000/VOC/JUL98.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https://d.docs.live.net/Documents%20and%20Settings/JScott/Local%20Settings/Temporary%20Internet%20Files/OLKB9/Term%20Loan%20and%20Revolver_V10%20(2).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Teworldc1/TRA-2005-Tew%20Archive/05-34-Cypress%20Cove/05-34-Cypress%20Cov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ORTGAGE/Underwrit/Documents%20and%20Settings/jmurphy/Local%20Settings/Temporary%20Internet%20Files/OLK38/2003%20Prescreens/Berkshire%20Towers/Berkshire%20Towers%20-%20Loan%20Calc%20FINALFannieMae.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https://d.docs.live.net/Documents%20and%20Settings/jcoffey/Local%20Settings/Temporary%20Internet%20Files/OLK9D/RMS1%20Biscayne%20Landing%20Prof%20Model_v22_Master.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https://d.docs.live.net/BL%20Buyout_A&amp;D_v2/BL%20FINANCING%20ROLL-UP%2002-20-06_v2.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ttps://d.docs.live.net/MAULE%20LAKE%20MARINA%20LLC/Budget%20Models/CFP%20-%20MG%20North%20Miami%20Beach%20V2%2005032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hoex01/share/Documents%20and%20Settings/Administrator.PHOENIX/My%20Documents/GREP%20DEALS/Financial%20Models/Underwriting%20Models/Southern%20California/Oxnard/Models/Oxnard%20Consolidated%207-21%20-%20$81M.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d.docs.live.net/DOCUME~1/nrahman/LOCALS~1/Temp/Temporary%20Directory%201%20for%20Term%20Loan%20and%20Revolver_v5.zip/BL%20FINANCING%20ROLL-UP%2002-20-06_v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d.docs.live.net/BLIB%20DEVELOPERS,%20LTD%20(The%20Oaks%20II)/Accounting/Budget%20Models/CFP%20-%20BLIB%20-%20The%20Oaks%20II%20(V13)_FIN.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d.docs.live.net/Documents%20and%20Settings/nrahman/Local%20Settings/Temporary%20Internet%20Files/OLK2A/Sola%20Phase%201%20Greenbook.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Teworldc1/REPORT%20ARCHIVE/2006%20Job%20Archive/06-124%20University%20Corp%20Cntr%20III/06-124%20University%20Corporate%20Cen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Executive Summary"/>
      <sheetName val="Underwriting"/>
      <sheetName val="Inc &amp; Exp Assump (1)"/>
      <sheetName val="Inc &amp; Exp Assump (2)"/>
      <sheetName val="Yr1 Proforma"/>
      <sheetName val="Yr2 Proforma"/>
      <sheetName val="5 YR Capital"/>
      <sheetName val="Historical Comp"/>
      <sheetName val="Amort"/>
      <sheetName val="Closing Costs"/>
      <sheetName val="Promote Calc"/>
      <sheetName val="Monthly Income Statement"/>
      <sheetName val="Prop Performance"/>
      <sheetName val="Comps"/>
      <sheetName val="1Bd1Ba"/>
      <sheetName val="2Bd1Ba"/>
      <sheetName val="2Bd2Ba"/>
      <sheetName val="3Bd2Ba"/>
      <sheetName val="Top Employers"/>
      <sheetName val="Template"/>
      <sheetName val="Bed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By Pod"/>
      <sheetName val="By Block"/>
      <sheetName val="Assumptions"/>
      <sheetName val="Months"/>
    </sheetNames>
    <sheetDataSet>
      <sheetData sheetId="0">
        <row r="15">
          <cell r="F15">
            <v>38718</v>
          </cell>
        </row>
      </sheetData>
      <sheetData sheetId="1"/>
      <sheetData sheetId="2"/>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Actuals"/>
      <sheetName val="Forecast"/>
      <sheetName val="Forecast_by_Month"/>
      <sheetName val="Beg"/>
      <sheetName val="Aux_Rds"/>
      <sheetName val="Bldg_Pads"/>
      <sheetName val="Site_Work"/>
      <sheetName val="End"/>
      <sheetName val="Sheet3"/>
      <sheetName val="TOTAL Rec Ctr "/>
      <sheetName val="TOTAL Entry  Signage )"/>
      <sheetName val="TOTAL Site Work"/>
      <sheetName val="TOTAL Auxiliary Rds "/>
      <sheetName val="Cod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ancial Highlights"/>
      <sheetName val="CreditSuisse"/>
      <sheetName val="CS Release"/>
      <sheetName val="Summary"/>
      <sheetName val="BL S&amp;U"/>
      <sheetName val="Commercial S&amp;U"/>
      <sheetName val="Comm Value"/>
      <sheetName val="Timeline"/>
      <sheetName val="Overview"/>
      <sheetName val="Cash Flow"/>
      <sheetName val="Assumpts"/>
      <sheetName val="TC BL B Retail S&amp;U"/>
      <sheetName val="TC BL B Retail CF"/>
      <sheetName val="NE Retail S&amp;U"/>
      <sheetName val="NE Retail CF"/>
      <sheetName val="NW Retail S&amp;U"/>
      <sheetName val="NW Retail CF"/>
      <sheetName val="TC BL A Retail S&amp;U"/>
      <sheetName val="TC BL A Retail CF"/>
      <sheetName val="TC Resi over Hotel S&amp;U"/>
      <sheetName val="TC Resi over Hotel CF"/>
      <sheetName val="TC BL C Retail S&amp;U"/>
      <sheetName val="TC BL C Retail CF"/>
      <sheetName val="Towers 3&amp;4 S&amp;U"/>
      <sheetName val="Towers 3&amp;4 CF"/>
      <sheetName val="TC BL C Res S&amp;U "/>
      <sheetName val="TC BL C Res CF"/>
      <sheetName val="TC BL B Res S&amp;U"/>
      <sheetName val="TC BL B Res CF"/>
      <sheetName val="TC BL B Tower S&amp;U"/>
      <sheetName val="TC BL B Tower CF"/>
      <sheetName val="TC BL C Tower S&amp;U"/>
      <sheetName val="TC BL C Tower CF"/>
      <sheetName val="TC South Retail S&amp;U"/>
      <sheetName val="TC South Retail CF"/>
      <sheetName val="TC Office BL A South S&amp;U"/>
      <sheetName val="TC Office BL A South CF"/>
      <sheetName val="TC Office BL A North S&amp;U"/>
      <sheetName val="TC Office BL A North CF"/>
      <sheetName val="NW Office S&amp;U"/>
      <sheetName val="NW Office CF"/>
      <sheetName val="TC Hotel S&amp;U"/>
      <sheetName val="TC - Hotel CF"/>
      <sheetName val="Tower 5 S&amp;U"/>
      <sheetName val="Tower 5 CF"/>
      <sheetName val="Tower 6 S&amp;U"/>
      <sheetName val="Tower 6 CF"/>
      <sheetName val="Eastern TH S&amp;U"/>
      <sheetName val="Eastern TH CF"/>
      <sheetName val="Eastern Towers S&amp;U"/>
      <sheetName val="Eastern Towers CF"/>
      <sheetName val="SE Towers S&amp;U"/>
      <sheetName val="SE Towers CF"/>
      <sheetName val="SE Mid-Rise S&amp;U"/>
      <sheetName val="SE Mid-Rise CF"/>
      <sheetName val="SW Mid-Rise S&amp;U"/>
      <sheetName val="SW Mid-Rise CF"/>
      <sheetName val="SW Mid-Rise &amp; Towers S&amp;U"/>
      <sheetName val="SW Mid-Rise &amp; Towers CF"/>
      <sheetName val="Site Costs"/>
      <sheetName val="Tax Schedule"/>
      <sheetName val="Misc. "/>
    </sheetNames>
    <sheetDataSet>
      <sheetData sheetId="0"/>
      <sheetData sheetId="1"/>
      <sheetData sheetId="2"/>
      <sheetData sheetId="3"/>
      <sheetData sheetId="4"/>
      <sheetData sheetId="5"/>
      <sheetData sheetId="6"/>
      <sheetData sheetId="7"/>
      <sheetData sheetId="8">
        <row r="19">
          <cell r="I19">
            <v>41699</v>
          </cell>
        </row>
        <row r="20">
          <cell r="I20">
            <v>42795</v>
          </cell>
        </row>
        <row r="36">
          <cell r="D36">
            <v>365</v>
          </cell>
        </row>
        <row r="49">
          <cell r="I49">
            <v>42064</v>
          </cell>
        </row>
        <row r="50">
          <cell r="I50">
            <v>43160</v>
          </cell>
        </row>
        <row r="69">
          <cell r="D69">
            <v>477055</v>
          </cell>
        </row>
        <row r="80">
          <cell r="I80">
            <v>40148</v>
          </cell>
        </row>
        <row r="81">
          <cell r="I81">
            <v>40878</v>
          </cell>
        </row>
        <row r="83">
          <cell r="D83">
            <v>0</v>
          </cell>
        </row>
        <row r="100">
          <cell r="D100">
            <v>410550</v>
          </cell>
        </row>
        <row r="111">
          <cell r="D111">
            <v>125</v>
          </cell>
          <cell r="I111">
            <v>39904</v>
          </cell>
        </row>
        <row r="112">
          <cell r="I112">
            <v>40452</v>
          </cell>
        </row>
        <row r="113">
          <cell r="D113">
            <v>143250</v>
          </cell>
        </row>
        <row r="124">
          <cell r="I124">
            <v>41334</v>
          </cell>
        </row>
        <row r="125">
          <cell r="I125">
            <v>42064</v>
          </cell>
        </row>
        <row r="142">
          <cell r="D142">
            <v>580</v>
          </cell>
        </row>
        <row r="144">
          <cell r="D144">
            <v>812000</v>
          </cell>
        </row>
        <row r="153">
          <cell r="D153">
            <v>312</v>
          </cell>
          <cell r="I153">
            <v>40422</v>
          </cell>
        </row>
        <row r="154">
          <cell r="I154">
            <v>41153</v>
          </cell>
        </row>
        <row r="155">
          <cell r="D155">
            <v>397800</v>
          </cell>
        </row>
        <row r="192">
          <cell r="D192">
            <v>240</v>
          </cell>
          <cell r="I192">
            <v>42430</v>
          </cell>
        </row>
        <row r="193">
          <cell r="I193">
            <v>42795</v>
          </cell>
        </row>
        <row r="194">
          <cell r="D194">
            <v>595000</v>
          </cell>
        </row>
        <row r="205">
          <cell r="D205">
            <v>480</v>
          </cell>
          <cell r="I205">
            <v>42795</v>
          </cell>
        </row>
        <row r="206">
          <cell r="I206">
            <v>43525</v>
          </cell>
        </row>
        <row r="207">
          <cell r="D207">
            <v>720000</v>
          </cell>
        </row>
        <row r="218">
          <cell r="D218">
            <v>575</v>
          </cell>
          <cell r="I218">
            <v>42979</v>
          </cell>
        </row>
        <row r="219">
          <cell r="I219">
            <v>43709</v>
          </cell>
        </row>
        <row r="220">
          <cell r="D220">
            <v>1347500</v>
          </cell>
        </row>
        <row r="231">
          <cell r="D231">
            <v>645</v>
          </cell>
          <cell r="I231">
            <v>42064</v>
          </cell>
        </row>
        <row r="232">
          <cell r="I232">
            <v>42614</v>
          </cell>
        </row>
        <row r="233">
          <cell r="D233">
            <v>1143305.3097345133</v>
          </cell>
        </row>
        <row r="244">
          <cell r="D244">
            <v>433</v>
          </cell>
          <cell r="I244">
            <v>41699</v>
          </cell>
        </row>
        <row r="245">
          <cell r="I245">
            <v>42430</v>
          </cell>
        </row>
        <row r="246">
          <cell r="D246">
            <v>779400</v>
          </cell>
        </row>
        <row r="257">
          <cell r="D257">
            <v>618</v>
          </cell>
          <cell r="I257">
            <v>42614</v>
          </cell>
        </row>
        <row r="258">
          <cell r="I258">
            <v>43160</v>
          </cell>
        </row>
        <row r="259">
          <cell r="D259">
            <v>1122800</v>
          </cell>
        </row>
        <row r="270">
          <cell r="I270">
            <v>39845</v>
          </cell>
        </row>
        <row r="271">
          <cell r="D271">
            <v>233473</v>
          </cell>
          <cell r="I271">
            <v>40513</v>
          </cell>
        </row>
        <row r="288">
          <cell r="I288">
            <v>39873</v>
          </cell>
        </row>
        <row r="289">
          <cell r="D289">
            <v>115000</v>
          </cell>
          <cell r="I289">
            <v>40238</v>
          </cell>
        </row>
        <row r="306">
          <cell r="I306">
            <v>40422</v>
          </cell>
        </row>
        <row r="307">
          <cell r="D307">
            <v>90000</v>
          </cell>
          <cell r="I307">
            <v>40787</v>
          </cell>
        </row>
        <row r="324">
          <cell r="I324">
            <v>40422</v>
          </cell>
        </row>
        <row r="325">
          <cell r="D325">
            <v>82583</v>
          </cell>
          <cell r="I325">
            <v>41091</v>
          </cell>
        </row>
        <row r="342">
          <cell r="I342">
            <v>39965</v>
          </cell>
        </row>
        <row r="343">
          <cell r="D343">
            <v>54944</v>
          </cell>
          <cell r="I343">
            <v>40878</v>
          </cell>
        </row>
        <row r="360">
          <cell r="I360">
            <v>39873</v>
          </cell>
        </row>
        <row r="361">
          <cell r="D361">
            <v>210000</v>
          </cell>
          <cell r="I361">
            <v>40422</v>
          </cell>
        </row>
        <row r="378">
          <cell r="I378">
            <v>39904</v>
          </cell>
        </row>
        <row r="379">
          <cell r="D379">
            <v>180000</v>
          </cell>
          <cell r="I379">
            <v>40513</v>
          </cell>
        </row>
        <row r="396">
          <cell r="I396">
            <v>40909</v>
          </cell>
        </row>
        <row r="397">
          <cell r="D397">
            <v>200000</v>
          </cell>
          <cell r="I397">
            <v>41456</v>
          </cell>
        </row>
        <row r="414">
          <cell r="I414">
            <v>40391</v>
          </cell>
        </row>
        <row r="415">
          <cell r="D415">
            <v>200000</v>
          </cell>
          <cell r="I415">
            <v>40940</v>
          </cell>
        </row>
        <row r="432">
          <cell r="D432">
            <v>200</v>
          </cell>
          <cell r="I432">
            <v>39600</v>
          </cell>
        </row>
        <row r="433">
          <cell r="I433">
            <v>40452</v>
          </cell>
        </row>
        <row r="434">
          <cell r="D434">
            <v>120000</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asing Summary"/>
      <sheetName val="Oth Assumpt"/>
    </sheetNames>
    <sheetDataSet>
      <sheetData sheetId="0" refreshError="1"/>
      <sheetData sheetId="1">
        <row r="46">
          <cell r="I46">
            <v>0.33</v>
          </cell>
        </row>
        <row r="51">
          <cell r="I51">
            <v>6.4500000000000002E-2</v>
          </cell>
        </row>
        <row r="59">
          <cell r="I59">
            <v>0.15</v>
          </cell>
        </row>
        <row r="60">
          <cell r="I60">
            <v>0.5</v>
          </cell>
        </row>
        <row r="64">
          <cell r="F64">
            <v>2006</v>
          </cell>
          <cell r="G64">
            <v>0</v>
          </cell>
          <cell r="I64">
            <v>500</v>
          </cell>
        </row>
        <row r="65">
          <cell r="F65">
            <v>2007</v>
          </cell>
          <cell r="G65">
            <v>0</v>
          </cell>
          <cell r="I65">
            <v>500</v>
          </cell>
        </row>
        <row r="66">
          <cell r="F66">
            <v>2008</v>
          </cell>
          <cell r="G66">
            <v>0.03</v>
          </cell>
          <cell r="I66">
            <v>515</v>
          </cell>
        </row>
        <row r="67">
          <cell r="F67">
            <v>2009</v>
          </cell>
          <cell r="G67">
            <v>0.03</v>
          </cell>
          <cell r="I67">
            <v>530</v>
          </cell>
        </row>
        <row r="68">
          <cell r="F68">
            <v>2010</v>
          </cell>
          <cell r="G68">
            <v>0.05</v>
          </cell>
          <cell r="I68">
            <v>557</v>
          </cell>
        </row>
        <row r="69">
          <cell r="F69">
            <v>2011</v>
          </cell>
          <cell r="G69">
            <v>0.05</v>
          </cell>
          <cell r="I69">
            <v>585</v>
          </cell>
        </row>
        <row r="70">
          <cell r="F70">
            <v>2012</v>
          </cell>
          <cell r="G70">
            <v>0.05</v>
          </cell>
          <cell r="I70">
            <v>614</v>
          </cell>
        </row>
        <row r="89">
          <cell r="G89">
            <v>0.11</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amp;U"/>
      <sheetName val="Cash Flow"/>
    </sheetNames>
    <sheetDataSet>
      <sheetData sheetId="0">
        <row r="39">
          <cell r="C39">
            <v>0.04</v>
          </cell>
        </row>
        <row r="53">
          <cell r="C53">
            <v>7.7500000000000013E-2</v>
          </cell>
        </row>
      </sheetData>
      <sheetData sheetId="1"/>
      <sheetData sheetId="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amp;U"/>
      <sheetName val="Cost Assumptions"/>
      <sheetName val="Sola Cash Flow"/>
      <sheetName val="Sola Phase 1 Project Costs"/>
      <sheetName val="Sola Phase 2 Project Costs"/>
      <sheetName val="Sola Phase 3 Project Costs"/>
      <sheetName val="Retail Operating Statements"/>
      <sheetName val="Office Operating Statements"/>
      <sheetName val="Debt Breakdown"/>
      <sheetName val="Hotel Operating Statements"/>
      <sheetName val="Hotel Operating Statements 2"/>
      <sheetName val="Sola Phase II Cash Flow"/>
      <sheetName val="Sola Phase III Cash Flow"/>
    </sheetNames>
    <sheetDataSet>
      <sheetData sheetId="0">
        <row r="52">
          <cell r="C52">
            <v>39569</v>
          </cell>
          <cell r="G52">
            <v>39326</v>
          </cell>
        </row>
        <row r="53">
          <cell r="H53">
            <v>2012</v>
          </cell>
        </row>
        <row r="56">
          <cell r="C56">
            <v>8.5699999999999998E-2</v>
          </cell>
        </row>
        <row r="57">
          <cell r="F57">
            <v>6.0999999999999999E-2</v>
          </cell>
          <cell r="G57">
            <v>0.8</v>
          </cell>
        </row>
        <row r="58">
          <cell r="C58">
            <v>0.75</v>
          </cell>
          <cell r="F58">
            <v>0.06</v>
          </cell>
          <cell r="G58">
            <v>0.8</v>
          </cell>
        </row>
        <row r="59">
          <cell r="C59">
            <v>0.8</v>
          </cell>
          <cell r="F59">
            <v>6.7000000000000004E-2</v>
          </cell>
          <cell r="G59">
            <v>0.75</v>
          </cell>
        </row>
        <row r="60">
          <cell r="C60">
            <v>0.8</v>
          </cell>
        </row>
        <row r="61">
          <cell r="C61">
            <v>0.8</v>
          </cell>
          <cell r="G61">
            <v>1.2</v>
          </cell>
        </row>
        <row r="62">
          <cell r="C62">
            <v>0.8</v>
          </cell>
          <cell r="G62">
            <v>1.2</v>
          </cell>
        </row>
        <row r="63">
          <cell r="G63">
            <v>1.35</v>
          </cell>
        </row>
        <row r="64">
          <cell r="C64">
            <v>0.15</v>
          </cell>
        </row>
      </sheetData>
      <sheetData sheetId="1">
        <row r="38">
          <cell r="I38">
            <v>21870000</v>
          </cell>
          <cell r="M38">
            <v>45639492.803961724</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amp;U"/>
      <sheetName val="Cost Assumptions"/>
      <sheetName val="Sola Cash Flow"/>
      <sheetName val="Sola Phase 1 Project Costs"/>
      <sheetName val="Sola Phase 2 Project Costs"/>
      <sheetName val="Sola Phase 3 Project Costs"/>
      <sheetName val="Debt Breakdown"/>
      <sheetName val="Retail Operating Statements"/>
      <sheetName val="Office Operating Statements"/>
      <sheetName val="Hotel Operating Statements"/>
      <sheetName val="Hotel Operating Statements 2"/>
      <sheetName val="Sola Phase II Cash Flow"/>
      <sheetName val="Sola Phase III Cash Flow"/>
    </sheetNames>
    <sheetDataSet>
      <sheetData sheetId="0">
        <row r="8">
          <cell r="C8">
            <v>253</v>
          </cell>
        </row>
        <row r="24">
          <cell r="C24">
            <v>40299</v>
          </cell>
        </row>
        <row r="25">
          <cell r="B25">
            <v>3</v>
          </cell>
        </row>
        <row r="37">
          <cell r="C37">
            <v>40330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Fin Assumpt"/>
      <sheetName val="Other Assumpt"/>
      <sheetName val="Cash Flow"/>
      <sheetName val="S&amp;U"/>
      <sheetName val="Land Co CF"/>
      <sheetName val="Summary"/>
      <sheetName val="Consolidated"/>
      <sheetName val="RE taxes"/>
      <sheetName val="Ops OH"/>
      <sheetName val="Project 5yr CF"/>
      <sheetName val="Months"/>
    </sheetNames>
    <sheetDataSet>
      <sheetData sheetId="0" refreshError="1"/>
      <sheetData sheetId="1"/>
      <sheetData sheetId="2"/>
      <sheetData sheetId="3"/>
      <sheetData sheetId="4" refreshError="1"/>
      <sheetData sheetId="5" refreshError="1"/>
      <sheetData sheetId="6" refreshError="1"/>
      <sheetData sheetId="7"/>
      <sheetData sheetId="8" refreshError="1"/>
      <sheetData sheetId="9" refreshError="1"/>
      <sheetData sheetId="10" refreshError="1"/>
      <sheetData sheetId="1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Menu"/>
      <sheetName val="Timeline"/>
      <sheetName val="Summary"/>
      <sheetName val="Overview"/>
      <sheetName val="S&amp;U"/>
      <sheetName val="Cash Flow"/>
      <sheetName val="A South_Assumpts"/>
      <sheetName val="A North_Assumpts"/>
      <sheetName val="Absorption"/>
      <sheetName val="Block A South CF"/>
      <sheetName val="Block A North CF"/>
      <sheetName val="Fin &amp; Other_Input"/>
      <sheetName val="Allocations &amp; Releases"/>
      <sheetName val="Res Sales Input"/>
      <sheetName val="Sale Lease-up Sched"/>
      <sheetName val="Retail Op Input"/>
      <sheetName val="Retail Op Cash Flow"/>
      <sheetName val="Hotel Op Cash Flow"/>
      <sheetName val="Office Op Input"/>
      <sheetName val="Office Op Cash Flow"/>
      <sheetName val="Months"/>
      <sheetName val="Phasing Summary"/>
    </sheetNames>
    <sheetDataSet>
      <sheetData sheetId="0"/>
      <sheetData sheetId="1" refreshError="1"/>
      <sheetData sheetId="2"/>
      <sheetData sheetId="3"/>
      <sheetData sheetId="4"/>
      <sheetData sheetId="5" refreshError="1"/>
      <sheetData sheetId="6"/>
      <sheetData sheetId="7"/>
      <sheetData sheetId="8"/>
      <sheetData sheetId="9" refreshError="1"/>
      <sheetData sheetId="10" refreshError="1"/>
      <sheetData sheetId="11"/>
      <sheetData sheetId="12"/>
      <sheetData sheetId="13"/>
      <sheetData sheetId="14"/>
      <sheetData sheetId="15"/>
      <sheetData sheetId="16"/>
      <sheetData sheetId="17"/>
      <sheetData sheetId="18"/>
      <sheetData sheetId="19"/>
      <sheetData sheetId="20" refreshError="1"/>
      <sheetData sheetId="2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Summary"/>
      <sheetName val="Prof Page"/>
      <sheetName val="CF By Year"/>
      <sheetName val="CF By Qtr"/>
      <sheetName val="CF by Month"/>
      <sheetName val="Global Assumtions"/>
      <sheetName val="Bldg Assumptions"/>
      <sheetName val="Phasing"/>
      <sheetName val="Building Details"/>
      <sheetName val="Pricing"/>
      <sheetName val="Hard_Cost"/>
      <sheetName val="Tables"/>
      <sheetName val="R&amp;C_Offsite_SalesCtr"/>
      <sheetName val="Cmn Soft &amp; Other"/>
      <sheetName val="Ground Leases"/>
      <sheetName val="Absorption"/>
      <sheetName val="Closings"/>
      <sheetName val="CF By Bldg"/>
      <sheetName val="CF By Yr - Inflated"/>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0">
          <cell r="BI10">
            <v>1</v>
          </cell>
          <cell r="BJ10">
            <v>1</v>
          </cell>
          <cell r="BK10" t="str">
            <v>Tower</v>
          </cell>
          <cell r="BL10">
            <v>38384</v>
          </cell>
          <cell r="BM10">
            <v>12</v>
          </cell>
          <cell r="BN10">
            <v>38504</v>
          </cell>
          <cell r="BO10">
            <v>16</v>
          </cell>
          <cell r="BP10">
            <v>39234</v>
          </cell>
          <cell r="BQ10">
            <v>40</v>
          </cell>
        </row>
        <row r="11">
          <cell r="BI11">
            <v>2</v>
          </cell>
          <cell r="BJ11">
            <v>2</v>
          </cell>
          <cell r="BK11" t="str">
            <v>Tower</v>
          </cell>
          <cell r="BL11">
            <v>38384</v>
          </cell>
          <cell r="BM11">
            <v>12</v>
          </cell>
          <cell r="BN11">
            <v>38504</v>
          </cell>
          <cell r="BO11">
            <v>16</v>
          </cell>
          <cell r="BP11">
            <v>39234</v>
          </cell>
          <cell r="BQ11">
            <v>40</v>
          </cell>
        </row>
        <row r="12">
          <cell r="BI12">
            <v>3</v>
          </cell>
          <cell r="BJ12">
            <v>3</v>
          </cell>
          <cell r="BK12" t="str">
            <v>Tower</v>
          </cell>
          <cell r="BL12">
            <v>38596</v>
          </cell>
          <cell r="BM12">
            <v>19</v>
          </cell>
          <cell r="BN12">
            <v>38718</v>
          </cell>
          <cell r="BO12">
            <v>23</v>
          </cell>
          <cell r="BP12">
            <v>39448</v>
          </cell>
          <cell r="BQ12">
            <v>47</v>
          </cell>
        </row>
        <row r="13">
          <cell r="BI13">
            <v>4</v>
          </cell>
          <cell r="BJ13">
            <v>4</v>
          </cell>
          <cell r="BK13" t="str">
            <v>Tower</v>
          </cell>
          <cell r="BL13">
            <v>38596</v>
          </cell>
          <cell r="BM13">
            <v>19</v>
          </cell>
          <cell r="BN13">
            <v>38718</v>
          </cell>
          <cell r="BO13">
            <v>23</v>
          </cell>
          <cell r="BP13">
            <v>39448</v>
          </cell>
          <cell r="BQ13">
            <v>47</v>
          </cell>
        </row>
        <row r="14">
          <cell r="BI14">
            <v>5</v>
          </cell>
          <cell r="BJ14">
            <v>5</v>
          </cell>
          <cell r="BK14" t="str">
            <v>Townhomes</v>
          </cell>
          <cell r="BL14">
            <v>38534</v>
          </cell>
          <cell r="BM14">
            <v>17</v>
          </cell>
          <cell r="BN14">
            <v>38657</v>
          </cell>
          <cell r="BO14">
            <v>21</v>
          </cell>
          <cell r="BP14">
            <v>38930</v>
          </cell>
          <cell r="BQ14">
            <v>30</v>
          </cell>
        </row>
        <row r="15">
          <cell r="BI15">
            <v>6</v>
          </cell>
          <cell r="BJ15">
            <v>6</v>
          </cell>
          <cell r="BK15" t="str">
            <v>Townhomes</v>
          </cell>
          <cell r="BL15">
            <v>38534</v>
          </cell>
          <cell r="BM15">
            <v>17</v>
          </cell>
          <cell r="BN15">
            <v>38657</v>
          </cell>
          <cell r="BO15">
            <v>21</v>
          </cell>
          <cell r="BP15">
            <v>38930</v>
          </cell>
          <cell r="BQ15">
            <v>30</v>
          </cell>
        </row>
        <row r="16">
          <cell r="BI16">
            <v>7</v>
          </cell>
          <cell r="BJ16">
            <v>7</v>
          </cell>
          <cell r="BK16" t="str">
            <v>Townhomes</v>
          </cell>
          <cell r="BL16">
            <v>38808</v>
          </cell>
          <cell r="BM16">
            <v>26</v>
          </cell>
          <cell r="BN16">
            <v>38930</v>
          </cell>
          <cell r="BO16">
            <v>30</v>
          </cell>
          <cell r="BP16">
            <v>39203</v>
          </cell>
          <cell r="BQ16">
            <v>39</v>
          </cell>
        </row>
        <row r="17">
          <cell r="BI17">
            <v>8</v>
          </cell>
          <cell r="BJ17">
            <v>8</v>
          </cell>
          <cell r="BK17" t="str">
            <v>Townhomes</v>
          </cell>
          <cell r="BL17">
            <v>38808</v>
          </cell>
          <cell r="BM17">
            <v>26</v>
          </cell>
          <cell r="BN17">
            <v>38930</v>
          </cell>
          <cell r="BO17">
            <v>30</v>
          </cell>
          <cell r="BP17">
            <v>39203</v>
          </cell>
          <cell r="BQ17">
            <v>39</v>
          </cell>
        </row>
        <row r="18">
          <cell r="BI18">
            <v>9</v>
          </cell>
          <cell r="BJ18">
            <v>9</v>
          </cell>
          <cell r="BK18" t="str">
            <v>Townhomes</v>
          </cell>
          <cell r="BL18">
            <v>38808</v>
          </cell>
          <cell r="BM18">
            <v>26</v>
          </cell>
          <cell r="BN18">
            <v>38930</v>
          </cell>
          <cell r="BO18">
            <v>30</v>
          </cell>
          <cell r="BP18">
            <v>39203</v>
          </cell>
          <cell r="BQ18">
            <v>39</v>
          </cell>
        </row>
        <row r="19">
          <cell r="BI19">
            <v>10</v>
          </cell>
          <cell r="BJ19">
            <v>10</v>
          </cell>
          <cell r="BK19" t="str">
            <v>Townhomes</v>
          </cell>
          <cell r="BL19">
            <v>38930</v>
          </cell>
          <cell r="BM19">
            <v>30</v>
          </cell>
          <cell r="BN19">
            <v>39052</v>
          </cell>
          <cell r="BO19">
            <v>34</v>
          </cell>
          <cell r="BP19">
            <v>39326</v>
          </cell>
          <cell r="BQ19">
            <v>43</v>
          </cell>
        </row>
        <row r="20">
          <cell r="BI20">
            <v>11</v>
          </cell>
          <cell r="BJ20">
            <v>11</v>
          </cell>
          <cell r="BK20" t="str">
            <v>Townhomes</v>
          </cell>
          <cell r="BL20">
            <v>38930</v>
          </cell>
          <cell r="BM20">
            <v>30</v>
          </cell>
          <cell r="BN20">
            <v>39052</v>
          </cell>
          <cell r="BO20">
            <v>34</v>
          </cell>
          <cell r="BP20">
            <v>39326</v>
          </cell>
          <cell r="BQ20">
            <v>43</v>
          </cell>
        </row>
        <row r="21">
          <cell r="BI21">
            <v>12</v>
          </cell>
          <cell r="BJ21">
            <v>12</v>
          </cell>
          <cell r="BK21" t="str">
            <v>Townhomes</v>
          </cell>
          <cell r="BL21">
            <v>38930</v>
          </cell>
          <cell r="BM21">
            <v>30</v>
          </cell>
          <cell r="BN21">
            <v>39052</v>
          </cell>
          <cell r="BO21">
            <v>34</v>
          </cell>
          <cell r="BP21">
            <v>39326</v>
          </cell>
          <cell r="BQ21">
            <v>43</v>
          </cell>
        </row>
        <row r="22">
          <cell r="BI22">
            <v>13</v>
          </cell>
          <cell r="BJ22">
            <v>8</v>
          </cell>
          <cell r="BK22" t="str">
            <v>Tower</v>
          </cell>
          <cell r="BL22">
            <v>38777</v>
          </cell>
          <cell r="BM22">
            <v>25</v>
          </cell>
          <cell r="BN22">
            <v>38899</v>
          </cell>
          <cell r="BO22">
            <v>29</v>
          </cell>
          <cell r="BP22">
            <v>39448</v>
          </cell>
          <cell r="BQ22">
            <v>47</v>
          </cell>
        </row>
        <row r="23">
          <cell r="BI23">
            <v>14</v>
          </cell>
          <cell r="BJ23">
            <v>9</v>
          </cell>
          <cell r="BK23" t="str">
            <v>Townhomes</v>
          </cell>
          <cell r="BL23">
            <v>38930</v>
          </cell>
          <cell r="BM23">
            <v>30</v>
          </cell>
          <cell r="BN23">
            <v>39052</v>
          </cell>
          <cell r="BO23">
            <v>34</v>
          </cell>
          <cell r="BP23">
            <v>39326</v>
          </cell>
          <cell r="BQ23">
            <v>43</v>
          </cell>
        </row>
        <row r="24">
          <cell r="BI24">
            <v>15</v>
          </cell>
          <cell r="BJ24">
            <v>10</v>
          </cell>
          <cell r="BK24" t="str">
            <v>Hotel</v>
          </cell>
          <cell r="BL24">
            <v>0</v>
          </cell>
          <cell r="BM24">
            <v>0</v>
          </cell>
          <cell r="BN24">
            <v>0</v>
          </cell>
          <cell r="BO24">
            <v>0</v>
          </cell>
          <cell r="BP24">
            <v>0</v>
          </cell>
          <cell r="BQ24">
            <v>0</v>
          </cell>
        </row>
        <row r="25">
          <cell r="BI25">
            <v>16</v>
          </cell>
          <cell r="BJ25">
            <v>11</v>
          </cell>
          <cell r="BK25" t="str">
            <v>Office</v>
          </cell>
          <cell r="BL25">
            <v>0</v>
          </cell>
          <cell r="BM25">
            <v>0</v>
          </cell>
          <cell r="BN25">
            <v>0</v>
          </cell>
          <cell r="BO25">
            <v>0</v>
          </cell>
          <cell r="BP25">
            <v>0</v>
          </cell>
          <cell r="BQ25">
            <v>0</v>
          </cell>
        </row>
        <row r="26">
          <cell r="BI26">
            <v>17</v>
          </cell>
          <cell r="BJ26">
            <v>12</v>
          </cell>
          <cell r="BK26" t="str">
            <v>Office</v>
          </cell>
          <cell r="BL26">
            <v>0</v>
          </cell>
          <cell r="BM26">
            <v>0</v>
          </cell>
          <cell r="BN26">
            <v>0</v>
          </cell>
          <cell r="BO26">
            <v>0</v>
          </cell>
          <cell r="BP26">
            <v>0</v>
          </cell>
          <cell r="BQ26">
            <v>0</v>
          </cell>
        </row>
        <row r="27">
          <cell r="BI27">
            <v>18</v>
          </cell>
          <cell r="BJ27">
            <v>13</v>
          </cell>
          <cell r="BK27" t="str">
            <v>Tower</v>
          </cell>
          <cell r="BL27">
            <v>38777</v>
          </cell>
          <cell r="BM27">
            <v>25</v>
          </cell>
          <cell r="BN27">
            <v>38899</v>
          </cell>
          <cell r="BO27">
            <v>29</v>
          </cell>
          <cell r="BP27">
            <v>39387</v>
          </cell>
          <cell r="BQ27">
            <v>45</v>
          </cell>
        </row>
        <row r="28">
          <cell r="BI28">
            <v>19</v>
          </cell>
          <cell r="BJ28">
            <v>14</v>
          </cell>
          <cell r="BK28" t="str">
            <v>Tower</v>
          </cell>
          <cell r="BL28">
            <v>38777</v>
          </cell>
          <cell r="BM28">
            <v>25</v>
          </cell>
          <cell r="BN28">
            <v>38899</v>
          </cell>
          <cell r="BO28">
            <v>29</v>
          </cell>
          <cell r="BP28">
            <v>39387</v>
          </cell>
          <cell r="BQ28">
            <v>45</v>
          </cell>
        </row>
        <row r="29">
          <cell r="BI29">
            <v>20</v>
          </cell>
          <cell r="BJ29">
            <v>15</v>
          </cell>
          <cell r="BK29" t="str">
            <v>Tower</v>
          </cell>
          <cell r="BL29">
            <v>38961</v>
          </cell>
          <cell r="BM29">
            <v>31</v>
          </cell>
          <cell r="BN29">
            <v>39083</v>
          </cell>
          <cell r="BO29">
            <v>35</v>
          </cell>
          <cell r="BP29">
            <v>39630</v>
          </cell>
          <cell r="BQ29">
            <v>53</v>
          </cell>
        </row>
        <row r="30">
          <cell r="BI30">
            <v>21</v>
          </cell>
          <cell r="BJ30" t="str">
            <v>15A</v>
          </cell>
          <cell r="BK30" t="str">
            <v>Tower TH</v>
          </cell>
          <cell r="BL30">
            <v>38961</v>
          </cell>
          <cell r="BM30">
            <v>31</v>
          </cell>
          <cell r="BN30">
            <v>39083</v>
          </cell>
          <cell r="BO30">
            <v>35</v>
          </cell>
          <cell r="BP30">
            <v>39356</v>
          </cell>
          <cell r="BQ30">
            <v>44</v>
          </cell>
        </row>
        <row r="31">
          <cell r="BI31">
            <v>22</v>
          </cell>
          <cell r="BJ31">
            <v>16</v>
          </cell>
          <cell r="BK31" t="str">
            <v>Tower</v>
          </cell>
          <cell r="BL31">
            <v>38961</v>
          </cell>
          <cell r="BM31">
            <v>31</v>
          </cell>
          <cell r="BN31">
            <v>39083</v>
          </cell>
          <cell r="BO31">
            <v>35</v>
          </cell>
          <cell r="BP31">
            <v>39814</v>
          </cell>
          <cell r="BQ31">
            <v>59</v>
          </cell>
        </row>
        <row r="32">
          <cell r="BI32">
            <v>23</v>
          </cell>
          <cell r="BJ32">
            <v>17</v>
          </cell>
          <cell r="BK32" t="str">
            <v>Tower</v>
          </cell>
          <cell r="BL32">
            <v>39142</v>
          </cell>
          <cell r="BM32">
            <v>37</v>
          </cell>
          <cell r="BN32">
            <v>39264</v>
          </cell>
          <cell r="BO32">
            <v>41</v>
          </cell>
          <cell r="BP32">
            <v>39995</v>
          </cell>
          <cell r="BQ32">
            <v>65</v>
          </cell>
        </row>
        <row r="33">
          <cell r="BI33">
            <v>24</v>
          </cell>
          <cell r="BJ33">
            <v>18</v>
          </cell>
          <cell r="BK33" t="str">
            <v>Tower</v>
          </cell>
          <cell r="BL33">
            <v>39326</v>
          </cell>
          <cell r="BM33">
            <v>43</v>
          </cell>
          <cell r="BN33">
            <v>39448</v>
          </cell>
          <cell r="BO33">
            <v>47</v>
          </cell>
          <cell r="BP33">
            <v>40179</v>
          </cell>
          <cell r="BQ33">
            <v>71</v>
          </cell>
        </row>
        <row r="34">
          <cell r="BI34">
            <v>25</v>
          </cell>
          <cell r="BJ34" t="str">
            <v>18A</v>
          </cell>
          <cell r="BK34" t="str">
            <v>Flats</v>
          </cell>
          <cell r="BL34">
            <v>39326</v>
          </cell>
          <cell r="BM34">
            <v>43</v>
          </cell>
          <cell r="BN34">
            <v>39448</v>
          </cell>
          <cell r="BO34">
            <v>47</v>
          </cell>
          <cell r="BP34">
            <v>39692</v>
          </cell>
          <cell r="BQ34">
            <v>55</v>
          </cell>
        </row>
        <row r="35">
          <cell r="BI35">
            <v>26</v>
          </cell>
          <cell r="BJ35">
            <v>19</v>
          </cell>
          <cell r="BK35" t="str">
            <v>Tower</v>
          </cell>
          <cell r="BL35">
            <v>39508</v>
          </cell>
          <cell r="BM35">
            <v>49</v>
          </cell>
          <cell r="BN35">
            <v>39630</v>
          </cell>
          <cell r="BO35">
            <v>53</v>
          </cell>
          <cell r="BP35">
            <v>40360</v>
          </cell>
          <cell r="BQ35">
            <v>77</v>
          </cell>
        </row>
        <row r="36">
          <cell r="BI36">
            <v>27</v>
          </cell>
          <cell r="BJ36">
            <v>20</v>
          </cell>
          <cell r="BK36" t="str">
            <v>Tower</v>
          </cell>
          <cell r="BL36">
            <v>39508</v>
          </cell>
          <cell r="BM36">
            <v>49</v>
          </cell>
          <cell r="BN36">
            <v>39630</v>
          </cell>
          <cell r="BO36">
            <v>53</v>
          </cell>
          <cell r="BP36">
            <v>40360</v>
          </cell>
          <cell r="BQ36">
            <v>77</v>
          </cell>
        </row>
        <row r="37">
          <cell r="BI37">
            <v>28</v>
          </cell>
          <cell r="BJ37" t="str">
            <v>20A</v>
          </cell>
          <cell r="BK37" t="str">
            <v>Tower TH</v>
          </cell>
          <cell r="BL37">
            <v>39387</v>
          </cell>
          <cell r="BM37">
            <v>45</v>
          </cell>
          <cell r="BN37">
            <v>39508</v>
          </cell>
          <cell r="BO37">
            <v>49</v>
          </cell>
          <cell r="BP37">
            <v>39783</v>
          </cell>
          <cell r="BQ37">
            <v>58</v>
          </cell>
        </row>
        <row r="38">
          <cell r="BI38">
            <v>29</v>
          </cell>
          <cell r="BJ38">
            <v>21</v>
          </cell>
          <cell r="BK38" t="str">
            <v>Townhomes</v>
          </cell>
          <cell r="BL38">
            <v>39448</v>
          </cell>
          <cell r="BM38">
            <v>47</v>
          </cell>
          <cell r="BN38">
            <v>39569</v>
          </cell>
          <cell r="BO38">
            <v>51</v>
          </cell>
          <cell r="BP38">
            <v>39814</v>
          </cell>
          <cell r="BQ38">
            <v>59</v>
          </cell>
        </row>
        <row r="39">
          <cell r="BI39">
            <v>30</v>
          </cell>
          <cell r="BJ39">
            <v>22</v>
          </cell>
          <cell r="BK39" t="str">
            <v>Flats</v>
          </cell>
          <cell r="BL39">
            <v>39448</v>
          </cell>
          <cell r="BM39">
            <v>47</v>
          </cell>
          <cell r="BN39">
            <v>39569</v>
          </cell>
          <cell r="BO39">
            <v>51</v>
          </cell>
          <cell r="BP39">
            <v>39845</v>
          </cell>
          <cell r="BQ39">
            <v>60</v>
          </cell>
        </row>
        <row r="40">
          <cell r="BI40">
            <v>31</v>
          </cell>
          <cell r="BJ40">
            <v>23</v>
          </cell>
          <cell r="BK40" t="str">
            <v>Flats</v>
          </cell>
          <cell r="BL40">
            <v>39448</v>
          </cell>
          <cell r="BM40">
            <v>47</v>
          </cell>
          <cell r="BN40">
            <v>39569</v>
          </cell>
          <cell r="BO40">
            <v>51</v>
          </cell>
          <cell r="BP40">
            <v>39934</v>
          </cell>
          <cell r="BQ40">
            <v>63</v>
          </cell>
        </row>
        <row r="41">
          <cell r="BI41">
            <v>32</v>
          </cell>
          <cell r="BJ41">
            <v>24</v>
          </cell>
          <cell r="BK41" t="str">
            <v>Flats</v>
          </cell>
          <cell r="BL41">
            <v>39448</v>
          </cell>
          <cell r="BM41">
            <v>47</v>
          </cell>
          <cell r="BN41">
            <v>39569</v>
          </cell>
          <cell r="BO41">
            <v>51</v>
          </cell>
          <cell r="BP41">
            <v>39845</v>
          </cell>
          <cell r="BQ41">
            <v>60</v>
          </cell>
        </row>
        <row r="42">
          <cell r="BI42">
            <v>33</v>
          </cell>
          <cell r="BJ42">
            <v>25</v>
          </cell>
          <cell r="BK42" t="str">
            <v>Community Center</v>
          </cell>
          <cell r="BL42">
            <v>39600</v>
          </cell>
          <cell r="BM42">
            <v>52</v>
          </cell>
          <cell r="BN42">
            <v>39722</v>
          </cell>
          <cell r="BO42">
            <v>56</v>
          </cell>
          <cell r="BP42">
            <v>39965</v>
          </cell>
          <cell r="BQ42">
            <v>64</v>
          </cell>
        </row>
        <row r="43">
          <cell r="BI43">
            <v>34</v>
          </cell>
          <cell r="BJ43">
            <v>26</v>
          </cell>
          <cell r="BK43" t="str">
            <v>Tower</v>
          </cell>
          <cell r="BL43">
            <v>39692</v>
          </cell>
          <cell r="BM43">
            <v>55</v>
          </cell>
          <cell r="BN43">
            <v>39814</v>
          </cell>
          <cell r="BO43">
            <v>59</v>
          </cell>
          <cell r="BP43">
            <v>40483</v>
          </cell>
          <cell r="BQ43">
            <v>81</v>
          </cell>
        </row>
        <row r="44">
          <cell r="BI44">
            <v>35</v>
          </cell>
          <cell r="BJ44" t="str">
            <v>26A</v>
          </cell>
          <cell r="BK44" t="str">
            <v>Tower TH</v>
          </cell>
          <cell r="BL44">
            <v>39873</v>
          </cell>
          <cell r="BM44">
            <v>61</v>
          </cell>
          <cell r="BN44">
            <v>39995</v>
          </cell>
          <cell r="BO44">
            <v>65</v>
          </cell>
          <cell r="BP44">
            <v>40238</v>
          </cell>
          <cell r="BQ44">
            <v>73</v>
          </cell>
        </row>
        <row r="45">
          <cell r="BI45">
            <v>36</v>
          </cell>
          <cell r="BJ45">
            <v>27</v>
          </cell>
          <cell r="BK45" t="str">
            <v>Tower</v>
          </cell>
          <cell r="BL45">
            <v>39873</v>
          </cell>
          <cell r="BM45">
            <v>61</v>
          </cell>
          <cell r="BN45">
            <v>39995</v>
          </cell>
          <cell r="BO45">
            <v>65</v>
          </cell>
          <cell r="BP45">
            <v>40603</v>
          </cell>
          <cell r="BQ45">
            <v>85</v>
          </cell>
        </row>
        <row r="46">
          <cell r="BI46">
            <v>37</v>
          </cell>
          <cell r="BJ46" t="str">
            <v>27A</v>
          </cell>
          <cell r="BK46" t="str">
            <v>Tower TH</v>
          </cell>
          <cell r="BL46">
            <v>39873</v>
          </cell>
          <cell r="BM46">
            <v>61</v>
          </cell>
          <cell r="BN46">
            <v>39995</v>
          </cell>
          <cell r="BO46">
            <v>65</v>
          </cell>
          <cell r="BP46">
            <v>40238</v>
          </cell>
          <cell r="BQ46">
            <v>73</v>
          </cell>
        </row>
        <row r="47">
          <cell r="BI47">
            <v>38</v>
          </cell>
          <cell r="BJ47">
            <v>28</v>
          </cell>
          <cell r="BK47" t="str">
            <v>Tower</v>
          </cell>
          <cell r="BL47">
            <v>40057</v>
          </cell>
          <cell r="BM47">
            <v>67</v>
          </cell>
          <cell r="BN47">
            <v>40179</v>
          </cell>
          <cell r="BO47">
            <v>71</v>
          </cell>
          <cell r="BP47">
            <v>40664</v>
          </cell>
          <cell r="BQ47">
            <v>87</v>
          </cell>
        </row>
        <row r="48">
          <cell r="BI48">
            <v>39</v>
          </cell>
          <cell r="BJ48" t="str">
            <v>28A</v>
          </cell>
          <cell r="BK48" t="str">
            <v>Tower TH</v>
          </cell>
          <cell r="BL48">
            <v>40057</v>
          </cell>
          <cell r="BM48">
            <v>67</v>
          </cell>
          <cell r="BN48">
            <v>40179</v>
          </cell>
          <cell r="BO48">
            <v>71</v>
          </cell>
          <cell r="BP48">
            <v>40422</v>
          </cell>
          <cell r="BQ48">
            <v>79</v>
          </cell>
        </row>
        <row r="49">
          <cell r="BI49">
            <v>40</v>
          </cell>
          <cell r="BJ49">
            <v>29</v>
          </cell>
          <cell r="BK49" t="str">
            <v>Flats</v>
          </cell>
          <cell r="BL49">
            <v>40179</v>
          </cell>
          <cell r="BM49">
            <v>71</v>
          </cell>
          <cell r="BN49">
            <v>40299</v>
          </cell>
          <cell r="BO49">
            <v>75</v>
          </cell>
          <cell r="BP49">
            <v>40544</v>
          </cell>
          <cell r="BQ49">
            <v>83</v>
          </cell>
        </row>
        <row r="50">
          <cell r="BI50">
            <v>41</v>
          </cell>
          <cell r="BJ50">
            <v>30</v>
          </cell>
          <cell r="BK50" t="str">
            <v>Tower</v>
          </cell>
          <cell r="BL50">
            <v>40238</v>
          </cell>
          <cell r="BM50">
            <v>73</v>
          </cell>
          <cell r="BN50">
            <v>40360</v>
          </cell>
          <cell r="BO50">
            <v>77</v>
          </cell>
          <cell r="BP50">
            <v>40848</v>
          </cell>
          <cell r="BQ50">
            <v>93</v>
          </cell>
        </row>
        <row r="51">
          <cell r="BI51">
            <v>42</v>
          </cell>
          <cell r="BJ51">
            <v>31</v>
          </cell>
          <cell r="BK51" t="str">
            <v>Flats</v>
          </cell>
          <cell r="BL51">
            <v>40756</v>
          </cell>
          <cell r="BM51">
            <v>90</v>
          </cell>
          <cell r="BN51">
            <v>40878</v>
          </cell>
          <cell r="BO51">
            <v>94</v>
          </cell>
          <cell r="BP51">
            <v>41153</v>
          </cell>
          <cell r="BQ51">
            <v>103</v>
          </cell>
        </row>
        <row r="52">
          <cell r="BI52">
            <v>43</v>
          </cell>
          <cell r="BJ52">
            <v>32</v>
          </cell>
          <cell r="BK52" t="str">
            <v>Club/Spa</v>
          </cell>
          <cell r="BL52">
            <v>40756</v>
          </cell>
          <cell r="BM52">
            <v>90</v>
          </cell>
          <cell r="BN52">
            <v>40878</v>
          </cell>
          <cell r="BO52">
            <v>94</v>
          </cell>
          <cell r="BP52">
            <v>41122</v>
          </cell>
          <cell r="BQ52">
            <v>102</v>
          </cell>
        </row>
        <row r="53">
          <cell r="BI53">
            <v>44</v>
          </cell>
          <cell r="BJ53">
            <v>33</v>
          </cell>
          <cell r="BK53" t="str">
            <v>Tower</v>
          </cell>
          <cell r="BL53">
            <v>40422</v>
          </cell>
          <cell r="BM53">
            <v>79</v>
          </cell>
          <cell r="BN53">
            <v>40544</v>
          </cell>
          <cell r="BO53">
            <v>83</v>
          </cell>
          <cell r="BP53">
            <v>41275</v>
          </cell>
          <cell r="BQ53">
            <v>107</v>
          </cell>
        </row>
        <row r="54">
          <cell r="BI54">
            <v>45</v>
          </cell>
          <cell r="BJ54">
            <v>34</v>
          </cell>
          <cell r="BK54" t="str">
            <v>Tower</v>
          </cell>
          <cell r="BL54">
            <v>40422</v>
          </cell>
          <cell r="BM54">
            <v>79</v>
          </cell>
          <cell r="BN54">
            <v>40544</v>
          </cell>
          <cell r="BO54">
            <v>83</v>
          </cell>
          <cell r="BP54">
            <v>41275</v>
          </cell>
          <cell r="BQ54">
            <v>107</v>
          </cell>
        </row>
        <row r="55">
          <cell r="BI55">
            <v>46</v>
          </cell>
          <cell r="BJ55">
            <v>34</v>
          </cell>
          <cell r="BK55" t="str">
            <v>Tower</v>
          </cell>
          <cell r="BL55">
            <v>40603</v>
          </cell>
          <cell r="BM55">
            <v>85</v>
          </cell>
          <cell r="BN55">
            <v>40725</v>
          </cell>
          <cell r="BO55">
            <v>89</v>
          </cell>
          <cell r="BP55">
            <v>41456</v>
          </cell>
          <cell r="BQ55">
            <v>113</v>
          </cell>
        </row>
        <row r="56">
          <cell r="BI56">
            <v>47</v>
          </cell>
          <cell r="BJ56">
            <v>0</v>
          </cell>
          <cell r="BK56">
            <v>0</v>
          </cell>
          <cell r="BL56">
            <v>0</v>
          </cell>
          <cell r="BM56">
            <v>0</v>
          </cell>
          <cell r="BN56">
            <v>0</v>
          </cell>
          <cell r="BO56">
            <v>0</v>
          </cell>
          <cell r="BP56">
            <v>0</v>
          </cell>
          <cell r="BQ56">
            <v>0</v>
          </cell>
        </row>
        <row r="57">
          <cell r="BI57">
            <v>48</v>
          </cell>
          <cell r="BJ57">
            <v>0</v>
          </cell>
          <cell r="BK57">
            <v>0</v>
          </cell>
          <cell r="BL57">
            <v>0</v>
          </cell>
          <cell r="BM57">
            <v>0</v>
          </cell>
          <cell r="BN57">
            <v>0</v>
          </cell>
          <cell r="BO57">
            <v>0</v>
          </cell>
          <cell r="BP57">
            <v>0</v>
          </cell>
          <cell r="BQ57">
            <v>0</v>
          </cell>
        </row>
        <row r="58">
          <cell r="BI58">
            <v>49</v>
          </cell>
          <cell r="BJ58">
            <v>0</v>
          </cell>
          <cell r="BK58">
            <v>0</v>
          </cell>
          <cell r="BL58">
            <v>0</v>
          </cell>
          <cell r="BM58">
            <v>0</v>
          </cell>
          <cell r="BN58">
            <v>0</v>
          </cell>
          <cell r="BO58">
            <v>0</v>
          </cell>
          <cell r="BP58">
            <v>0</v>
          </cell>
          <cell r="BQ58">
            <v>0</v>
          </cell>
        </row>
        <row r="59">
          <cell r="BI59">
            <v>50</v>
          </cell>
          <cell r="BJ59">
            <v>0</v>
          </cell>
          <cell r="BK59">
            <v>0</v>
          </cell>
          <cell r="BL59">
            <v>0</v>
          </cell>
          <cell r="BM59">
            <v>0</v>
          </cell>
          <cell r="BN59">
            <v>0</v>
          </cell>
          <cell r="BO59">
            <v>0</v>
          </cell>
          <cell r="BP59">
            <v>0</v>
          </cell>
          <cell r="BQ59">
            <v>0</v>
          </cell>
        </row>
      </sheetData>
      <sheetData sheetId="13"/>
      <sheetData sheetId="14"/>
      <sheetData sheetId="15"/>
      <sheetData sheetId="16"/>
      <sheetData sheetId="17">
        <row r="6">
          <cell r="H6">
            <v>1</v>
          </cell>
          <cell r="I6">
            <v>2</v>
          </cell>
          <cell r="J6">
            <v>3</v>
          </cell>
          <cell r="K6">
            <v>4</v>
          </cell>
          <cell r="L6">
            <v>5</v>
          </cell>
          <cell r="M6">
            <v>6</v>
          </cell>
          <cell r="N6">
            <v>7</v>
          </cell>
          <cell r="O6">
            <v>8</v>
          </cell>
          <cell r="P6">
            <v>9</v>
          </cell>
          <cell r="Q6">
            <v>10</v>
          </cell>
          <cell r="R6">
            <v>11</v>
          </cell>
          <cell r="S6">
            <v>12</v>
          </cell>
          <cell r="T6">
            <v>13</v>
          </cell>
          <cell r="U6">
            <v>14</v>
          </cell>
          <cell r="V6">
            <v>15</v>
          </cell>
          <cell r="W6">
            <v>16</v>
          </cell>
          <cell r="X6">
            <v>17</v>
          </cell>
          <cell r="Y6">
            <v>18</v>
          </cell>
          <cell r="Z6">
            <v>19</v>
          </cell>
          <cell r="AA6">
            <v>20</v>
          </cell>
          <cell r="AB6">
            <v>21</v>
          </cell>
          <cell r="AC6">
            <v>22</v>
          </cell>
          <cell r="AD6">
            <v>23</v>
          </cell>
          <cell r="AE6">
            <v>24</v>
          </cell>
          <cell r="AF6">
            <v>25</v>
          </cell>
          <cell r="AG6">
            <v>26</v>
          </cell>
          <cell r="AH6">
            <v>27</v>
          </cell>
          <cell r="AI6">
            <v>28</v>
          </cell>
          <cell r="AJ6">
            <v>29</v>
          </cell>
          <cell r="AK6">
            <v>30</v>
          </cell>
          <cell r="AL6">
            <v>31</v>
          </cell>
          <cell r="AM6">
            <v>32</v>
          </cell>
          <cell r="AN6">
            <v>33</v>
          </cell>
          <cell r="AO6">
            <v>34</v>
          </cell>
          <cell r="AP6">
            <v>35</v>
          </cell>
          <cell r="AQ6">
            <v>36</v>
          </cell>
          <cell r="AR6">
            <v>37</v>
          </cell>
          <cell r="AS6">
            <v>38</v>
          </cell>
          <cell r="AT6">
            <v>39</v>
          </cell>
          <cell r="AU6">
            <v>40</v>
          </cell>
          <cell r="AV6">
            <v>41</v>
          </cell>
          <cell r="AW6">
            <v>42</v>
          </cell>
          <cell r="AX6">
            <v>43</v>
          </cell>
          <cell r="AY6">
            <v>44</v>
          </cell>
          <cell r="AZ6">
            <v>45</v>
          </cell>
          <cell r="BA6">
            <v>46</v>
          </cell>
          <cell r="BB6">
            <v>47</v>
          </cell>
          <cell r="BC6">
            <v>48</v>
          </cell>
          <cell r="BD6">
            <v>49</v>
          </cell>
          <cell r="BE6">
            <v>50</v>
          </cell>
          <cell r="BF6">
            <v>51</v>
          </cell>
          <cell r="BG6">
            <v>52</v>
          </cell>
          <cell r="BH6">
            <v>53</v>
          </cell>
          <cell r="BI6">
            <v>54</v>
          </cell>
          <cell r="BJ6">
            <v>55</v>
          </cell>
          <cell r="BK6">
            <v>56</v>
          </cell>
          <cell r="BL6">
            <v>57</v>
          </cell>
          <cell r="BM6">
            <v>58</v>
          </cell>
          <cell r="BN6">
            <v>59</v>
          </cell>
          <cell r="BO6">
            <v>60</v>
          </cell>
          <cell r="BP6">
            <v>61</v>
          </cell>
          <cell r="BQ6">
            <v>62</v>
          </cell>
          <cell r="BR6">
            <v>63</v>
          </cell>
          <cell r="BS6">
            <v>64</v>
          </cell>
          <cell r="BT6">
            <v>65</v>
          </cell>
          <cell r="BU6">
            <v>66</v>
          </cell>
          <cell r="BV6">
            <v>67</v>
          </cell>
          <cell r="BW6">
            <v>68</v>
          </cell>
          <cell r="BX6">
            <v>69</v>
          </cell>
          <cell r="BY6">
            <v>70</v>
          </cell>
          <cell r="BZ6">
            <v>71</v>
          </cell>
          <cell r="CA6">
            <v>72</v>
          </cell>
          <cell r="CB6">
            <v>73</v>
          </cell>
          <cell r="CC6">
            <v>74</v>
          </cell>
          <cell r="CD6">
            <v>75</v>
          </cell>
          <cell r="CE6">
            <v>76</v>
          </cell>
          <cell r="CF6">
            <v>77</v>
          </cell>
          <cell r="CG6">
            <v>78</v>
          </cell>
          <cell r="CH6">
            <v>79</v>
          </cell>
          <cell r="CI6">
            <v>80</v>
          </cell>
          <cell r="CJ6">
            <v>81</v>
          </cell>
          <cell r="CK6">
            <v>82</v>
          </cell>
          <cell r="CL6">
            <v>83</v>
          </cell>
          <cell r="CM6">
            <v>84</v>
          </cell>
          <cell r="CN6">
            <v>85</v>
          </cell>
          <cell r="CO6">
            <v>86</v>
          </cell>
          <cell r="CP6">
            <v>87</v>
          </cell>
          <cell r="CQ6">
            <v>88</v>
          </cell>
          <cell r="CR6">
            <v>89</v>
          </cell>
          <cell r="CS6">
            <v>90</v>
          </cell>
          <cell r="CT6">
            <v>91</v>
          </cell>
          <cell r="CU6">
            <v>92</v>
          </cell>
          <cell r="CV6">
            <v>93</v>
          </cell>
          <cell r="CW6">
            <v>94</v>
          </cell>
          <cell r="CX6">
            <v>95</v>
          </cell>
          <cell r="CY6">
            <v>96</v>
          </cell>
          <cell r="CZ6">
            <v>97</v>
          </cell>
          <cell r="DA6">
            <v>98</v>
          </cell>
          <cell r="DB6">
            <v>99</v>
          </cell>
          <cell r="DC6">
            <v>100</v>
          </cell>
          <cell r="DD6">
            <v>101</v>
          </cell>
          <cell r="DE6">
            <v>102</v>
          </cell>
          <cell r="DF6">
            <v>103</v>
          </cell>
          <cell r="DG6">
            <v>104</v>
          </cell>
          <cell r="DH6">
            <v>105</v>
          </cell>
          <cell r="DI6">
            <v>106</v>
          </cell>
          <cell r="DJ6">
            <v>107</v>
          </cell>
          <cell r="DK6">
            <v>108</v>
          </cell>
          <cell r="DL6">
            <v>109</v>
          </cell>
          <cell r="DM6">
            <v>110</v>
          </cell>
          <cell r="DN6">
            <v>111</v>
          </cell>
          <cell r="DO6">
            <v>112</v>
          </cell>
          <cell r="DP6">
            <v>113</v>
          </cell>
          <cell r="DQ6">
            <v>114</v>
          </cell>
          <cell r="DR6">
            <v>115</v>
          </cell>
          <cell r="DS6">
            <v>116</v>
          </cell>
          <cell r="DT6">
            <v>117</v>
          </cell>
          <cell r="DU6">
            <v>118</v>
          </cell>
          <cell r="DV6">
            <v>119</v>
          </cell>
          <cell r="DW6">
            <v>120</v>
          </cell>
          <cell r="DX6">
            <v>121</v>
          </cell>
          <cell r="DY6">
            <v>122</v>
          </cell>
          <cell r="DZ6">
            <v>123</v>
          </cell>
          <cell r="EA6">
            <v>124</v>
          </cell>
          <cell r="EB6">
            <v>125</v>
          </cell>
          <cell r="EC6">
            <v>126</v>
          </cell>
          <cell r="ED6">
            <v>127</v>
          </cell>
          <cell r="EE6">
            <v>128</v>
          </cell>
          <cell r="EF6">
            <v>129</v>
          </cell>
          <cell r="EG6">
            <v>130</v>
          </cell>
          <cell r="EH6">
            <v>131</v>
          </cell>
          <cell r="EI6">
            <v>132</v>
          </cell>
          <cell r="EJ6">
            <v>133</v>
          </cell>
          <cell r="EK6">
            <v>134</v>
          </cell>
          <cell r="EL6">
            <v>135</v>
          </cell>
          <cell r="EM6">
            <v>136</v>
          </cell>
          <cell r="EN6">
            <v>137</v>
          </cell>
          <cell r="EO6">
            <v>138</v>
          </cell>
          <cell r="EP6">
            <v>139</v>
          </cell>
          <cell r="EQ6">
            <v>140</v>
          </cell>
          <cell r="ER6">
            <v>141</v>
          </cell>
          <cell r="ES6">
            <v>142</v>
          </cell>
          <cell r="ET6">
            <v>143</v>
          </cell>
          <cell r="EU6">
            <v>144</v>
          </cell>
          <cell r="EV6">
            <v>145</v>
          </cell>
          <cell r="EW6">
            <v>146</v>
          </cell>
          <cell r="EX6">
            <v>147</v>
          </cell>
          <cell r="EY6">
            <v>148</v>
          </cell>
          <cell r="EZ6">
            <v>149</v>
          </cell>
          <cell r="FA6">
            <v>150</v>
          </cell>
          <cell r="FB6">
            <v>151</v>
          </cell>
          <cell r="FC6">
            <v>152</v>
          </cell>
          <cell r="FD6">
            <v>153</v>
          </cell>
          <cell r="FE6">
            <v>154</v>
          </cell>
          <cell r="FF6">
            <v>155</v>
          </cell>
          <cell r="FG6">
            <v>156</v>
          </cell>
          <cell r="FH6">
            <v>157</v>
          </cell>
          <cell r="FI6">
            <v>158</v>
          </cell>
          <cell r="FJ6">
            <v>159</v>
          </cell>
          <cell r="FK6">
            <v>160</v>
          </cell>
        </row>
        <row r="7">
          <cell r="A7">
            <v>1</v>
          </cell>
          <cell r="H7">
            <v>37</v>
          </cell>
          <cell r="I7">
            <v>37</v>
          </cell>
          <cell r="J7">
            <v>30</v>
          </cell>
          <cell r="K7">
            <v>22</v>
          </cell>
          <cell r="L7">
            <v>15</v>
          </cell>
          <cell r="M7">
            <v>8</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cell r="BW7">
            <v>0</v>
          </cell>
          <cell r="BX7">
            <v>0</v>
          </cell>
          <cell r="BY7">
            <v>0</v>
          </cell>
          <cell r="BZ7">
            <v>0</v>
          </cell>
          <cell r="CA7">
            <v>0</v>
          </cell>
          <cell r="CB7">
            <v>0</v>
          </cell>
          <cell r="CC7">
            <v>0</v>
          </cell>
          <cell r="CD7">
            <v>0</v>
          </cell>
          <cell r="CE7">
            <v>0</v>
          </cell>
          <cell r="CF7">
            <v>0</v>
          </cell>
          <cell r="CG7">
            <v>0</v>
          </cell>
          <cell r="CH7">
            <v>0</v>
          </cell>
          <cell r="CI7">
            <v>0</v>
          </cell>
          <cell r="CJ7">
            <v>0</v>
          </cell>
          <cell r="CK7">
            <v>0</v>
          </cell>
          <cell r="CL7">
            <v>0</v>
          </cell>
          <cell r="CM7">
            <v>0</v>
          </cell>
          <cell r="CN7">
            <v>0</v>
          </cell>
          <cell r="CO7">
            <v>0</v>
          </cell>
          <cell r="CP7">
            <v>0</v>
          </cell>
          <cell r="CQ7">
            <v>0</v>
          </cell>
          <cell r="CR7">
            <v>0</v>
          </cell>
          <cell r="CS7">
            <v>0</v>
          </cell>
          <cell r="CT7">
            <v>0</v>
          </cell>
          <cell r="CU7">
            <v>0</v>
          </cell>
          <cell r="CV7">
            <v>0</v>
          </cell>
          <cell r="CW7">
            <v>0</v>
          </cell>
          <cell r="CX7">
            <v>0</v>
          </cell>
          <cell r="CY7">
            <v>0</v>
          </cell>
          <cell r="CZ7">
            <v>0</v>
          </cell>
          <cell r="DA7">
            <v>0</v>
          </cell>
          <cell r="DB7">
            <v>0</v>
          </cell>
          <cell r="DC7">
            <v>0</v>
          </cell>
          <cell r="DD7">
            <v>0</v>
          </cell>
          <cell r="DE7">
            <v>0</v>
          </cell>
          <cell r="DF7">
            <v>0</v>
          </cell>
          <cell r="DG7">
            <v>0</v>
          </cell>
          <cell r="DH7">
            <v>0</v>
          </cell>
          <cell r="DI7">
            <v>0</v>
          </cell>
          <cell r="DJ7">
            <v>0</v>
          </cell>
          <cell r="DK7">
            <v>0</v>
          </cell>
          <cell r="DL7">
            <v>0</v>
          </cell>
          <cell r="DM7">
            <v>0</v>
          </cell>
          <cell r="DN7">
            <v>0</v>
          </cell>
          <cell r="DO7">
            <v>0</v>
          </cell>
          <cell r="DP7">
            <v>0</v>
          </cell>
          <cell r="DQ7">
            <v>0</v>
          </cell>
          <cell r="DR7">
            <v>0</v>
          </cell>
          <cell r="DS7">
            <v>0</v>
          </cell>
          <cell r="DT7">
            <v>0</v>
          </cell>
          <cell r="DU7">
            <v>0</v>
          </cell>
          <cell r="DV7">
            <v>0</v>
          </cell>
          <cell r="DW7">
            <v>0</v>
          </cell>
          <cell r="DX7">
            <v>0</v>
          </cell>
          <cell r="DY7">
            <v>0</v>
          </cell>
          <cell r="DZ7">
            <v>0</v>
          </cell>
          <cell r="EA7">
            <v>0</v>
          </cell>
          <cell r="EB7">
            <v>0</v>
          </cell>
          <cell r="EC7">
            <v>0</v>
          </cell>
          <cell r="ED7">
            <v>0</v>
          </cell>
          <cell r="EE7">
            <v>0</v>
          </cell>
          <cell r="EF7">
            <v>0</v>
          </cell>
          <cell r="EG7">
            <v>0</v>
          </cell>
          <cell r="EH7">
            <v>0</v>
          </cell>
          <cell r="EI7">
            <v>0</v>
          </cell>
          <cell r="EJ7">
            <v>0</v>
          </cell>
          <cell r="EK7">
            <v>0</v>
          </cell>
          <cell r="EL7">
            <v>0</v>
          </cell>
          <cell r="EM7">
            <v>0</v>
          </cell>
          <cell r="EN7">
            <v>0</v>
          </cell>
          <cell r="EO7">
            <v>0</v>
          </cell>
          <cell r="EP7">
            <v>0</v>
          </cell>
          <cell r="EQ7">
            <v>0</v>
          </cell>
          <cell r="ER7">
            <v>0</v>
          </cell>
          <cell r="ES7">
            <v>0</v>
          </cell>
          <cell r="ET7">
            <v>0</v>
          </cell>
          <cell r="EU7">
            <v>0</v>
          </cell>
          <cell r="EV7">
            <v>0</v>
          </cell>
          <cell r="EW7">
            <v>0</v>
          </cell>
          <cell r="EX7">
            <v>0</v>
          </cell>
          <cell r="EY7">
            <v>0</v>
          </cell>
          <cell r="EZ7">
            <v>0</v>
          </cell>
          <cell r="FA7">
            <v>0</v>
          </cell>
          <cell r="FB7">
            <v>0</v>
          </cell>
          <cell r="FC7">
            <v>0</v>
          </cell>
          <cell r="FD7">
            <v>0</v>
          </cell>
          <cell r="FE7">
            <v>0</v>
          </cell>
          <cell r="FF7">
            <v>0</v>
          </cell>
          <cell r="FG7">
            <v>0</v>
          </cell>
          <cell r="FH7">
            <v>0</v>
          </cell>
          <cell r="FI7">
            <v>0</v>
          </cell>
          <cell r="FJ7">
            <v>0</v>
          </cell>
          <cell r="FK7">
            <v>0</v>
          </cell>
        </row>
        <row r="8">
          <cell r="A8">
            <v>2</v>
          </cell>
          <cell r="H8">
            <v>56</v>
          </cell>
          <cell r="I8">
            <v>56</v>
          </cell>
          <cell r="J8">
            <v>45</v>
          </cell>
          <cell r="K8">
            <v>34</v>
          </cell>
          <cell r="L8">
            <v>22</v>
          </cell>
          <cell r="M8">
            <v>11</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cell r="BW8">
            <v>0</v>
          </cell>
          <cell r="BX8">
            <v>0</v>
          </cell>
          <cell r="BY8">
            <v>0</v>
          </cell>
          <cell r="BZ8">
            <v>0</v>
          </cell>
          <cell r="CA8">
            <v>0</v>
          </cell>
          <cell r="CB8">
            <v>0</v>
          </cell>
          <cell r="CC8">
            <v>0</v>
          </cell>
          <cell r="CD8">
            <v>0</v>
          </cell>
          <cell r="CE8">
            <v>0</v>
          </cell>
          <cell r="CF8">
            <v>0</v>
          </cell>
          <cell r="CG8">
            <v>0</v>
          </cell>
          <cell r="CH8">
            <v>0</v>
          </cell>
          <cell r="CI8">
            <v>0</v>
          </cell>
          <cell r="CJ8">
            <v>0</v>
          </cell>
          <cell r="CK8">
            <v>0</v>
          </cell>
          <cell r="CL8">
            <v>0</v>
          </cell>
          <cell r="CM8">
            <v>0</v>
          </cell>
          <cell r="CN8">
            <v>0</v>
          </cell>
          <cell r="CO8">
            <v>0</v>
          </cell>
          <cell r="CP8">
            <v>0</v>
          </cell>
          <cell r="CQ8">
            <v>0</v>
          </cell>
          <cell r="CR8">
            <v>0</v>
          </cell>
          <cell r="CS8">
            <v>0</v>
          </cell>
          <cell r="CT8">
            <v>0</v>
          </cell>
          <cell r="CU8">
            <v>0</v>
          </cell>
          <cell r="CV8">
            <v>0</v>
          </cell>
          <cell r="CW8">
            <v>0</v>
          </cell>
          <cell r="CX8">
            <v>0</v>
          </cell>
          <cell r="CY8">
            <v>0</v>
          </cell>
          <cell r="CZ8">
            <v>0</v>
          </cell>
          <cell r="DA8">
            <v>0</v>
          </cell>
          <cell r="DB8">
            <v>0</v>
          </cell>
          <cell r="DC8">
            <v>0</v>
          </cell>
          <cell r="DD8">
            <v>0</v>
          </cell>
          <cell r="DE8">
            <v>0</v>
          </cell>
          <cell r="DF8">
            <v>0</v>
          </cell>
          <cell r="DG8">
            <v>0</v>
          </cell>
          <cell r="DH8">
            <v>0</v>
          </cell>
          <cell r="DI8">
            <v>0</v>
          </cell>
          <cell r="DJ8">
            <v>0</v>
          </cell>
          <cell r="DK8">
            <v>0</v>
          </cell>
          <cell r="DL8">
            <v>0</v>
          </cell>
          <cell r="DM8">
            <v>0</v>
          </cell>
          <cell r="DN8">
            <v>0</v>
          </cell>
          <cell r="DO8">
            <v>0</v>
          </cell>
          <cell r="DP8">
            <v>0</v>
          </cell>
          <cell r="DQ8">
            <v>0</v>
          </cell>
          <cell r="DR8">
            <v>0</v>
          </cell>
          <cell r="DS8">
            <v>0</v>
          </cell>
          <cell r="DT8">
            <v>0</v>
          </cell>
          <cell r="DU8">
            <v>0</v>
          </cell>
          <cell r="DV8">
            <v>0</v>
          </cell>
          <cell r="DW8">
            <v>0</v>
          </cell>
          <cell r="DX8">
            <v>0</v>
          </cell>
          <cell r="DY8">
            <v>0</v>
          </cell>
          <cell r="DZ8">
            <v>0</v>
          </cell>
          <cell r="EA8">
            <v>0</v>
          </cell>
          <cell r="EB8">
            <v>0</v>
          </cell>
          <cell r="EC8">
            <v>0</v>
          </cell>
          <cell r="ED8">
            <v>0</v>
          </cell>
          <cell r="EE8">
            <v>0</v>
          </cell>
          <cell r="EF8">
            <v>0</v>
          </cell>
          <cell r="EG8">
            <v>0</v>
          </cell>
          <cell r="EH8">
            <v>0</v>
          </cell>
          <cell r="EI8">
            <v>0</v>
          </cell>
          <cell r="EJ8">
            <v>0</v>
          </cell>
          <cell r="EK8">
            <v>0</v>
          </cell>
          <cell r="EL8">
            <v>0</v>
          </cell>
          <cell r="EM8">
            <v>0</v>
          </cell>
          <cell r="EN8">
            <v>0</v>
          </cell>
          <cell r="EO8">
            <v>0</v>
          </cell>
          <cell r="EP8">
            <v>0</v>
          </cell>
          <cell r="EQ8">
            <v>0</v>
          </cell>
          <cell r="ER8">
            <v>0</v>
          </cell>
          <cell r="ES8">
            <v>0</v>
          </cell>
          <cell r="ET8">
            <v>0</v>
          </cell>
          <cell r="EU8">
            <v>0</v>
          </cell>
          <cell r="EV8">
            <v>0</v>
          </cell>
          <cell r="EW8">
            <v>0</v>
          </cell>
          <cell r="EX8">
            <v>0</v>
          </cell>
          <cell r="EY8">
            <v>0</v>
          </cell>
          <cell r="EZ8">
            <v>0</v>
          </cell>
          <cell r="FA8">
            <v>0</v>
          </cell>
          <cell r="FB8">
            <v>0</v>
          </cell>
          <cell r="FC8">
            <v>0</v>
          </cell>
          <cell r="FD8">
            <v>0</v>
          </cell>
          <cell r="FE8">
            <v>0</v>
          </cell>
          <cell r="FF8">
            <v>0</v>
          </cell>
          <cell r="FG8">
            <v>0</v>
          </cell>
          <cell r="FH8">
            <v>0</v>
          </cell>
          <cell r="FI8">
            <v>0</v>
          </cell>
          <cell r="FJ8">
            <v>0</v>
          </cell>
          <cell r="FK8">
            <v>0</v>
          </cell>
        </row>
        <row r="9">
          <cell r="A9">
            <v>3</v>
          </cell>
          <cell r="H9">
            <v>59</v>
          </cell>
          <cell r="I9">
            <v>59</v>
          </cell>
          <cell r="J9">
            <v>47</v>
          </cell>
          <cell r="K9">
            <v>35</v>
          </cell>
          <cell r="L9">
            <v>24</v>
          </cell>
          <cell r="M9">
            <v>11</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Q9">
            <v>0</v>
          </cell>
          <cell r="CR9">
            <v>0</v>
          </cell>
          <cell r="CS9">
            <v>0</v>
          </cell>
          <cell r="CT9">
            <v>0</v>
          </cell>
          <cell r="CU9">
            <v>0</v>
          </cell>
          <cell r="CV9">
            <v>0</v>
          </cell>
          <cell r="CW9">
            <v>0</v>
          </cell>
          <cell r="CX9">
            <v>0</v>
          </cell>
          <cell r="CY9">
            <v>0</v>
          </cell>
          <cell r="CZ9">
            <v>0</v>
          </cell>
          <cell r="DA9">
            <v>0</v>
          </cell>
          <cell r="DB9">
            <v>0</v>
          </cell>
          <cell r="DC9">
            <v>0</v>
          </cell>
          <cell r="DD9">
            <v>0</v>
          </cell>
          <cell r="DE9">
            <v>0</v>
          </cell>
          <cell r="DF9">
            <v>0</v>
          </cell>
          <cell r="DG9">
            <v>0</v>
          </cell>
          <cell r="DH9">
            <v>0</v>
          </cell>
          <cell r="DI9">
            <v>0</v>
          </cell>
          <cell r="DJ9">
            <v>0</v>
          </cell>
          <cell r="DK9">
            <v>0</v>
          </cell>
          <cell r="DL9">
            <v>0</v>
          </cell>
          <cell r="DM9">
            <v>0</v>
          </cell>
          <cell r="DN9">
            <v>0</v>
          </cell>
          <cell r="DO9">
            <v>0</v>
          </cell>
          <cell r="DP9">
            <v>0</v>
          </cell>
          <cell r="DQ9">
            <v>0</v>
          </cell>
          <cell r="DR9">
            <v>0</v>
          </cell>
          <cell r="DS9">
            <v>0</v>
          </cell>
          <cell r="DT9">
            <v>0</v>
          </cell>
          <cell r="DU9">
            <v>0</v>
          </cell>
          <cell r="DV9">
            <v>0</v>
          </cell>
          <cell r="DW9">
            <v>0</v>
          </cell>
          <cell r="DX9">
            <v>0</v>
          </cell>
          <cell r="DY9">
            <v>0</v>
          </cell>
          <cell r="DZ9">
            <v>0</v>
          </cell>
          <cell r="EA9">
            <v>0</v>
          </cell>
          <cell r="EB9">
            <v>0</v>
          </cell>
          <cell r="EC9">
            <v>0</v>
          </cell>
          <cell r="ED9">
            <v>0</v>
          </cell>
          <cell r="EE9">
            <v>0</v>
          </cell>
          <cell r="EF9">
            <v>0</v>
          </cell>
          <cell r="EG9">
            <v>0</v>
          </cell>
          <cell r="EH9">
            <v>0</v>
          </cell>
          <cell r="EI9">
            <v>0</v>
          </cell>
          <cell r="EJ9">
            <v>0</v>
          </cell>
          <cell r="EK9">
            <v>0</v>
          </cell>
          <cell r="EL9">
            <v>0</v>
          </cell>
          <cell r="EM9">
            <v>0</v>
          </cell>
          <cell r="EN9">
            <v>0</v>
          </cell>
          <cell r="EO9">
            <v>0</v>
          </cell>
          <cell r="EP9">
            <v>0</v>
          </cell>
          <cell r="EQ9">
            <v>0</v>
          </cell>
          <cell r="ER9">
            <v>0</v>
          </cell>
          <cell r="ES9">
            <v>0</v>
          </cell>
          <cell r="ET9">
            <v>0</v>
          </cell>
          <cell r="EU9">
            <v>0</v>
          </cell>
          <cell r="EV9">
            <v>0</v>
          </cell>
          <cell r="EW9">
            <v>0</v>
          </cell>
          <cell r="EX9">
            <v>0</v>
          </cell>
          <cell r="EY9">
            <v>0</v>
          </cell>
          <cell r="EZ9">
            <v>0</v>
          </cell>
          <cell r="FA9">
            <v>0</v>
          </cell>
          <cell r="FB9">
            <v>0</v>
          </cell>
          <cell r="FC9">
            <v>0</v>
          </cell>
          <cell r="FD9">
            <v>0</v>
          </cell>
          <cell r="FE9">
            <v>0</v>
          </cell>
          <cell r="FF9">
            <v>0</v>
          </cell>
          <cell r="FG9">
            <v>0</v>
          </cell>
          <cell r="FH9">
            <v>0</v>
          </cell>
          <cell r="FI9">
            <v>0</v>
          </cell>
          <cell r="FJ9">
            <v>0</v>
          </cell>
          <cell r="FK9">
            <v>0</v>
          </cell>
        </row>
        <row r="10">
          <cell r="A10">
            <v>4</v>
          </cell>
          <cell r="H10">
            <v>59</v>
          </cell>
          <cell r="I10">
            <v>59</v>
          </cell>
          <cell r="J10">
            <v>47</v>
          </cell>
          <cell r="K10">
            <v>35</v>
          </cell>
          <cell r="L10">
            <v>24</v>
          </cell>
          <cell r="M10">
            <v>11</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v>0</v>
          </cell>
          <cell r="DH10">
            <v>0</v>
          </cell>
          <cell r="DI10">
            <v>0</v>
          </cell>
          <cell r="DJ10">
            <v>0</v>
          </cell>
          <cell r="DK10">
            <v>0</v>
          </cell>
          <cell r="DL10">
            <v>0</v>
          </cell>
          <cell r="DM10">
            <v>0</v>
          </cell>
          <cell r="DN10">
            <v>0</v>
          </cell>
          <cell r="DO10">
            <v>0</v>
          </cell>
          <cell r="DP10">
            <v>0</v>
          </cell>
          <cell r="DQ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0</v>
          </cell>
          <cell r="EX10">
            <v>0</v>
          </cell>
          <cell r="EY10">
            <v>0</v>
          </cell>
          <cell r="EZ10">
            <v>0</v>
          </cell>
          <cell r="FA10">
            <v>0</v>
          </cell>
          <cell r="FB10">
            <v>0</v>
          </cell>
          <cell r="FC10">
            <v>0</v>
          </cell>
          <cell r="FD10">
            <v>0</v>
          </cell>
          <cell r="FE10">
            <v>0</v>
          </cell>
          <cell r="FF10">
            <v>0</v>
          </cell>
          <cell r="FG10">
            <v>0</v>
          </cell>
          <cell r="FH10">
            <v>0</v>
          </cell>
          <cell r="FI10">
            <v>0</v>
          </cell>
          <cell r="FJ10">
            <v>0</v>
          </cell>
          <cell r="FK10">
            <v>0</v>
          </cell>
        </row>
        <row r="11">
          <cell r="A11">
            <v>5</v>
          </cell>
          <cell r="H11">
            <v>14</v>
          </cell>
          <cell r="I11">
            <v>11</v>
          </cell>
          <cell r="J11">
            <v>5</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cell r="BW11">
            <v>0</v>
          </cell>
          <cell r="BX11">
            <v>0</v>
          </cell>
          <cell r="BY11">
            <v>0</v>
          </cell>
          <cell r="BZ11">
            <v>0</v>
          </cell>
          <cell r="CA11">
            <v>0</v>
          </cell>
          <cell r="CB11">
            <v>0</v>
          </cell>
          <cell r="CC11">
            <v>0</v>
          </cell>
          <cell r="CD11">
            <v>0</v>
          </cell>
          <cell r="CE11">
            <v>0</v>
          </cell>
          <cell r="CF11">
            <v>0</v>
          </cell>
          <cell r="CG11">
            <v>0</v>
          </cell>
          <cell r="CH11">
            <v>0</v>
          </cell>
          <cell r="CI11">
            <v>0</v>
          </cell>
          <cell r="CJ11">
            <v>0</v>
          </cell>
          <cell r="CK11">
            <v>0</v>
          </cell>
          <cell r="CL11">
            <v>0</v>
          </cell>
          <cell r="CM11">
            <v>0</v>
          </cell>
          <cell r="CN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cell r="DD11">
            <v>0</v>
          </cell>
          <cell r="DE11">
            <v>0</v>
          </cell>
          <cell r="DF11">
            <v>0</v>
          </cell>
          <cell r="DG11">
            <v>0</v>
          </cell>
          <cell r="DH11">
            <v>0</v>
          </cell>
          <cell r="DI11">
            <v>0</v>
          </cell>
          <cell r="DJ11">
            <v>0</v>
          </cell>
          <cell r="DK11">
            <v>0</v>
          </cell>
          <cell r="DL11">
            <v>0</v>
          </cell>
          <cell r="DM11">
            <v>0</v>
          </cell>
          <cell r="DN11">
            <v>0</v>
          </cell>
          <cell r="DO11">
            <v>0</v>
          </cell>
          <cell r="DP11">
            <v>0</v>
          </cell>
          <cell r="DQ11">
            <v>0</v>
          </cell>
          <cell r="DR11">
            <v>0</v>
          </cell>
          <cell r="DS11">
            <v>0</v>
          </cell>
          <cell r="DT11">
            <v>0</v>
          </cell>
          <cell r="DU11">
            <v>0</v>
          </cell>
          <cell r="DV11">
            <v>0</v>
          </cell>
          <cell r="DW11">
            <v>0</v>
          </cell>
          <cell r="DX11">
            <v>0</v>
          </cell>
          <cell r="DY11">
            <v>0</v>
          </cell>
          <cell r="DZ11">
            <v>0</v>
          </cell>
          <cell r="EA11">
            <v>0</v>
          </cell>
          <cell r="EB11">
            <v>0</v>
          </cell>
          <cell r="EC11">
            <v>0</v>
          </cell>
          <cell r="ED11">
            <v>0</v>
          </cell>
          <cell r="EE11">
            <v>0</v>
          </cell>
          <cell r="EF11">
            <v>0</v>
          </cell>
          <cell r="EG11">
            <v>0</v>
          </cell>
          <cell r="EH11">
            <v>0</v>
          </cell>
          <cell r="EI11">
            <v>0</v>
          </cell>
          <cell r="EJ11">
            <v>0</v>
          </cell>
          <cell r="EK11">
            <v>0</v>
          </cell>
          <cell r="EL11">
            <v>0</v>
          </cell>
          <cell r="EM11">
            <v>0</v>
          </cell>
          <cell r="EN11">
            <v>0</v>
          </cell>
          <cell r="EO11">
            <v>0</v>
          </cell>
          <cell r="EP11">
            <v>0</v>
          </cell>
          <cell r="EQ11">
            <v>0</v>
          </cell>
          <cell r="ER11">
            <v>0</v>
          </cell>
          <cell r="ES11">
            <v>0</v>
          </cell>
          <cell r="ET11">
            <v>0</v>
          </cell>
          <cell r="EU11">
            <v>0</v>
          </cell>
          <cell r="EV11">
            <v>0</v>
          </cell>
          <cell r="EW11">
            <v>0</v>
          </cell>
          <cell r="EX11">
            <v>0</v>
          </cell>
          <cell r="EY11">
            <v>0</v>
          </cell>
          <cell r="EZ11">
            <v>0</v>
          </cell>
          <cell r="FA11">
            <v>0</v>
          </cell>
          <cell r="FB11">
            <v>0</v>
          </cell>
          <cell r="FC11">
            <v>0</v>
          </cell>
          <cell r="FD11">
            <v>0</v>
          </cell>
          <cell r="FE11">
            <v>0</v>
          </cell>
          <cell r="FF11">
            <v>0</v>
          </cell>
          <cell r="FG11">
            <v>0</v>
          </cell>
          <cell r="FH11">
            <v>0</v>
          </cell>
          <cell r="FI11">
            <v>0</v>
          </cell>
          <cell r="FJ11">
            <v>0</v>
          </cell>
          <cell r="FK11">
            <v>0</v>
          </cell>
        </row>
        <row r="12">
          <cell r="A12">
            <v>6</v>
          </cell>
          <cell r="H12">
            <v>23</v>
          </cell>
          <cell r="I12">
            <v>18</v>
          </cell>
          <cell r="J12">
            <v>9</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v>0</v>
          </cell>
          <cell r="DH12">
            <v>0</v>
          </cell>
          <cell r="DI12">
            <v>0</v>
          </cell>
          <cell r="DJ12">
            <v>0</v>
          </cell>
          <cell r="DK12">
            <v>0</v>
          </cell>
          <cell r="DL12">
            <v>0</v>
          </cell>
          <cell r="DM12">
            <v>0</v>
          </cell>
          <cell r="DN12">
            <v>0</v>
          </cell>
          <cell r="DO12">
            <v>0</v>
          </cell>
          <cell r="DP12">
            <v>0</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v>0</v>
          </cell>
          <cell r="EF12">
            <v>0</v>
          </cell>
          <cell r="EG12">
            <v>0</v>
          </cell>
          <cell r="EH12">
            <v>0</v>
          </cell>
          <cell r="EI12">
            <v>0</v>
          </cell>
          <cell r="EJ12">
            <v>0</v>
          </cell>
          <cell r="EK12">
            <v>0</v>
          </cell>
          <cell r="EL12">
            <v>0</v>
          </cell>
          <cell r="EM12">
            <v>0</v>
          </cell>
          <cell r="EN12">
            <v>0</v>
          </cell>
          <cell r="EO12">
            <v>0</v>
          </cell>
          <cell r="EP12">
            <v>0</v>
          </cell>
          <cell r="EQ12">
            <v>0</v>
          </cell>
          <cell r="ER12">
            <v>0</v>
          </cell>
          <cell r="ES12">
            <v>0</v>
          </cell>
          <cell r="ET12">
            <v>0</v>
          </cell>
          <cell r="EU12">
            <v>0</v>
          </cell>
          <cell r="EV12">
            <v>0</v>
          </cell>
          <cell r="EW12">
            <v>0</v>
          </cell>
          <cell r="EX12">
            <v>0</v>
          </cell>
          <cell r="EY12">
            <v>0</v>
          </cell>
          <cell r="EZ12">
            <v>0</v>
          </cell>
          <cell r="FA12">
            <v>0</v>
          </cell>
          <cell r="FB12">
            <v>0</v>
          </cell>
          <cell r="FC12">
            <v>0</v>
          </cell>
          <cell r="FD12">
            <v>0</v>
          </cell>
          <cell r="FE12">
            <v>0</v>
          </cell>
          <cell r="FF12">
            <v>0</v>
          </cell>
          <cell r="FG12">
            <v>0</v>
          </cell>
          <cell r="FH12">
            <v>0</v>
          </cell>
          <cell r="FI12">
            <v>0</v>
          </cell>
          <cell r="FJ12">
            <v>0</v>
          </cell>
          <cell r="FK12">
            <v>0</v>
          </cell>
        </row>
        <row r="13">
          <cell r="A13">
            <v>7</v>
          </cell>
          <cell r="H13">
            <v>13</v>
          </cell>
          <cell r="I13">
            <v>10</v>
          </cell>
          <cell r="J13">
            <v>5</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v>0</v>
          </cell>
          <cell r="DH13">
            <v>0</v>
          </cell>
          <cell r="DI13">
            <v>0</v>
          </cell>
          <cell r="DJ13">
            <v>0</v>
          </cell>
          <cell r="DK13">
            <v>0</v>
          </cell>
          <cell r="DL13">
            <v>0</v>
          </cell>
          <cell r="DM13">
            <v>0</v>
          </cell>
          <cell r="DN13">
            <v>0</v>
          </cell>
          <cell r="DO13">
            <v>0</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v>0</v>
          </cell>
          <cell r="EF13">
            <v>0</v>
          </cell>
          <cell r="EG13">
            <v>0</v>
          </cell>
          <cell r="EH13">
            <v>0</v>
          </cell>
          <cell r="EI13">
            <v>0</v>
          </cell>
          <cell r="EJ13">
            <v>0</v>
          </cell>
          <cell r="EK13">
            <v>0</v>
          </cell>
          <cell r="EL13">
            <v>0</v>
          </cell>
          <cell r="EM13">
            <v>0</v>
          </cell>
          <cell r="EN13">
            <v>0</v>
          </cell>
          <cell r="EO13">
            <v>0</v>
          </cell>
          <cell r="EP13">
            <v>0</v>
          </cell>
          <cell r="EQ13">
            <v>0</v>
          </cell>
          <cell r="ER13">
            <v>0</v>
          </cell>
          <cell r="ES13">
            <v>0</v>
          </cell>
          <cell r="ET13">
            <v>0</v>
          </cell>
          <cell r="EU13">
            <v>0</v>
          </cell>
          <cell r="EV13">
            <v>0</v>
          </cell>
          <cell r="EW13">
            <v>0</v>
          </cell>
          <cell r="EX13">
            <v>0</v>
          </cell>
          <cell r="EY13">
            <v>0</v>
          </cell>
          <cell r="EZ13">
            <v>0</v>
          </cell>
          <cell r="FA13">
            <v>0</v>
          </cell>
          <cell r="FB13">
            <v>0</v>
          </cell>
          <cell r="FC13">
            <v>0</v>
          </cell>
          <cell r="FD13">
            <v>0</v>
          </cell>
          <cell r="FE13">
            <v>0</v>
          </cell>
          <cell r="FF13">
            <v>0</v>
          </cell>
          <cell r="FG13">
            <v>0</v>
          </cell>
          <cell r="FH13">
            <v>0</v>
          </cell>
          <cell r="FI13">
            <v>0</v>
          </cell>
          <cell r="FJ13">
            <v>0</v>
          </cell>
          <cell r="FK13">
            <v>0</v>
          </cell>
        </row>
        <row r="14">
          <cell r="A14">
            <v>8</v>
          </cell>
          <cell r="H14">
            <v>13</v>
          </cell>
          <cell r="I14">
            <v>10</v>
          </cell>
          <cell r="J14">
            <v>5</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v>0</v>
          </cell>
          <cell r="DH14">
            <v>0</v>
          </cell>
          <cell r="DI14">
            <v>0</v>
          </cell>
          <cell r="DJ14">
            <v>0</v>
          </cell>
          <cell r="DK14">
            <v>0</v>
          </cell>
          <cell r="DL14">
            <v>0</v>
          </cell>
          <cell r="DM14">
            <v>0</v>
          </cell>
          <cell r="DN14">
            <v>0</v>
          </cell>
          <cell r="DO14">
            <v>0</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v>0</v>
          </cell>
          <cell r="EF14">
            <v>0</v>
          </cell>
          <cell r="EG14">
            <v>0</v>
          </cell>
          <cell r="EH14">
            <v>0</v>
          </cell>
          <cell r="EI14">
            <v>0</v>
          </cell>
          <cell r="EJ14">
            <v>0</v>
          </cell>
          <cell r="EK14">
            <v>0</v>
          </cell>
          <cell r="EL14">
            <v>0</v>
          </cell>
          <cell r="EM14">
            <v>0</v>
          </cell>
          <cell r="EN14">
            <v>0</v>
          </cell>
          <cell r="EO14">
            <v>0</v>
          </cell>
          <cell r="EP14">
            <v>0</v>
          </cell>
          <cell r="EQ14">
            <v>0</v>
          </cell>
          <cell r="ER14">
            <v>0</v>
          </cell>
          <cell r="ES14">
            <v>0</v>
          </cell>
          <cell r="ET14">
            <v>0</v>
          </cell>
          <cell r="EU14">
            <v>0</v>
          </cell>
          <cell r="EV14">
            <v>0</v>
          </cell>
          <cell r="EW14">
            <v>0</v>
          </cell>
          <cell r="EX14">
            <v>0</v>
          </cell>
          <cell r="EY14">
            <v>0</v>
          </cell>
          <cell r="EZ14">
            <v>0</v>
          </cell>
          <cell r="FA14">
            <v>0</v>
          </cell>
          <cell r="FB14">
            <v>0</v>
          </cell>
          <cell r="FC14">
            <v>0</v>
          </cell>
          <cell r="FD14">
            <v>0</v>
          </cell>
          <cell r="FE14">
            <v>0</v>
          </cell>
          <cell r="FF14">
            <v>0</v>
          </cell>
          <cell r="FG14">
            <v>0</v>
          </cell>
          <cell r="FH14">
            <v>0</v>
          </cell>
          <cell r="FI14">
            <v>0</v>
          </cell>
          <cell r="FJ14">
            <v>0</v>
          </cell>
          <cell r="FK14">
            <v>0</v>
          </cell>
        </row>
        <row r="15">
          <cell r="A15">
            <v>9</v>
          </cell>
          <cell r="H15">
            <v>13</v>
          </cell>
          <cell r="I15">
            <v>10</v>
          </cell>
          <cell r="J15">
            <v>5</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FI15">
            <v>0</v>
          </cell>
          <cell r="FJ15">
            <v>0</v>
          </cell>
          <cell r="FK15">
            <v>0</v>
          </cell>
        </row>
        <row r="16">
          <cell r="A16">
            <v>10</v>
          </cell>
          <cell r="H16">
            <v>45</v>
          </cell>
          <cell r="I16">
            <v>35</v>
          </cell>
          <cell r="J16">
            <v>20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v>0</v>
          </cell>
          <cell r="EF16">
            <v>0</v>
          </cell>
          <cell r="EG16">
            <v>0</v>
          </cell>
          <cell r="EH16">
            <v>0</v>
          </cell>
          <cell r="EI16">
            <v>0</v>
          </cell>
          <cell r="EJ16">
            <v>0</v>
          </cell>
          <cell r="EK16">
            <v>0</v>
          </cell>
          <cell r="EL16">
            <v>0</v>
          </cell>
          <cell r="EM16">
            <v>0</v>
          </cell>
          <cell r="EN16">
            <v>0</v>
          </cell>
          <cell r="EO16">
            <v>0</v>
          </cell>
          <cell r="EP16">
            <v>0</v>
          </cell>
          <cell r="EQ16">
            <v>0</v>
          </cell>
          <cell r="ER16">
            <v>0</v>
          </cell>
          <cell r="ES16">
            <v>0</v>
          </cell>
          <cell r="ET16">
            <v>0</v>
          </cell>
          <cell r="EU16">
            <v>0</v>
          </cell>
          <cell r="EV16">
            <v>0</v>
          </cell>
          <cell r="EW16">
            <v>0</v>
          </cell>
          <cell r="EX16">
            <v>0</v>
          </cell>
          <cell r="EY16">
            <v>0</v>
          </cell>
          <cell r="EZ16">
            <v>0</v>
          </cell>
          <cell r="FA16">
            <v>0</v>
          </cell>
          <cell r="FB16">
            <v>0</v>
          </cell>
          <cell r="FC16">
            <v>0</v>
          </cell>
          <cell r="FD16">
            <v>0</v>
          </cell>
          <cell r="FE16">
            <v>0</v>
          </cell>
          <cell r="FF16">
            <v>0</v>
          </cell>
          <cell r="FG16">
            <v>0</v>
          </cell>
          <cell r="FH16">
            <v>0</v>
          </cell>
          <cell r="FI16">
            <v>0</v>
          </cell>
          <cell r="FJ16">
            <v>0</v>
          </cell>
          <cell r="FK16">
            <v>0</v>
          </cell>
        </row>
        <row r="17">
          <cell r="A17">
            <v>11</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v>0</v>
          </cell>
          <cell r="EF17">
            <v>0</v>
          </cell>
          <cell r="EG17">
            <v>0</v>
          </cell>
          <cell r="EH17">
            <v>0</v>
          </cell>
          <cell r="EI17">
            <v>0</v>
          </cell>
          <cell r="EJ17">
            <v>0</v>
          </cell>
          <cell r="EK17">
            <v>0</v>
          </cell>
          <cell r="EL17">
            <v>0</v>
          </cell>
          <cell r="EM17">
            <v>0</v>
          </cell>
          <cell r="EN17">
            <v>0</v>
          </cell>
          <cell r="EO17">
            <v>0</v>
          </cell>
          <cell r="EP17">
            <v>0</v>
          </cell>
          <cell r="EQ17">
            <v>0</v>
          </cell>
          <cell r="ER17">
            <v>0</v>
          </cell>
          <cell r="ES17">
            <v>0</v>
          </cell>
          <cell r="ET17">
            <v>0</v>
          </cell>
          <cell r="EU17">
            <v>0</v>
          </cell>
          <cell r="EV17">
            <v>0</v>
          </cell>
          <cell r="EW17">
            <v>0</v>
          </cell>
          <cell r="EX17">
            <v>0</v>
          </cell>
          <cell r="EY17">
            <v>0</v>
          </cell>
          <cell r="EZ17">
            <v>0</v>
          </cell>
          <cell r="FA17">
            <v>0</v>
          </cell>
          <cell r="FB17">
            <v>0</v>
          </cell>
          <cell r="FC17">
            <v>0</v>
          </cell>
          <cell r="FD17">
            <v>0</v>
          </cell>
          <cell r="FE17">
            <v>0</v>
          </cell>
          <cell r="FF17">
            <v>0</v>
          </cell>
          <cell r="FG17">
            <v>0</v>
          </cell>
          <cell r="FH17">
            <v>0</v>
          </cell>
          <cell r="FI17">
            <v>0</v>
          </cell>
          <cell r="FJ17">
            <v>0</v>
          </cell>
          <cell r="FK17">
            <v>0</v>
          </cell>
        </row>
        <row r="18">
          <cell r="A18">
            <v>12</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0</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cell r="FI18">
            <v>0</v>
          </cell>
          <cell r="FJ18">
            <v>0</v>
          </cell>
          <cell r="FK18">
            <v>0</v>
          </cell>
        </row>
        <row r="19">
          <cell r="A19">
            <v>13</v>
          </cell>
          <cell r="H19">
            <v>71</v>
          </cell>
          <cell r="I19">
            <v>71</v>
          </cell>
          <cell r="J19">
            <v>56</v>
          </cell>
          <cell r="K19">
            <v>42</v>
          </cell>
          <cell r="L19">
            <v>28</v>
          </cell>
          <cell r="M19">
            <v>14</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0</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cell r="FI19">
            <v>0</v>
          </cell>
          <cell r="FJ19">
            <v>0</v>
          </cell>
          <cell r="FK19">
            <v>0</v>
          </cell>
        </row>
        <row r="20">
          <cell r="A20">
            <v>14</v>
          </cell>
          <cell r="H20">
            <v>8</v>
          </cell>
          <cell r="I20">
            <v>6</v>
          </cell>
          <cell r="J20">
            <v>3</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v>0</v>
          </cell>
          <cell r="EF20">
            <v>0</v>
          </cell>
          <cell r="EG20">
            <v>0</v>
          </cell>
          <cell r="EH20">
            <v>0</v>
          </cell>
          <cell r="EI20">
            <v>0</v>
          </cell>
          <cell r="EJ20">
            <v>0</v>
          </cell>
          <cell r="EK20">
            <v>0</v>
          </cell>
          <cell r="EL20">
            <v>0</v>
          </cell>
          <cell r="EM20">
            <v>0</v>
          </cell>
          <cell r="EN20">
            <v>0</v>
          </cell>
          <cell r="EO20">
            <v>0</v>
          </cell>
          <cell r="EP20">
            <v>0</v>
          </cell>
          <cell r="EQ20">
            <v>0</v>
          </cell>
          <cell r="ER20">
            <v>0</v>
          </cell>
          <cell r="ES20">
            <v>0</v>
          </cell>
          <cell r="ET20">
            <v>0</v>
          </cell>
          <cell r="EU20">
            <v>0</v>
          </cell>
          <cell r="EV20">
            <v>0</v>
          </cell>
          <cell r="EW20">
            <v>0</v>
          </cell>
          <cell r="EX20">
            <v>0</v>
          </cell>
          <cell r="EY20">
            <v>0</v>
          </cell>
          <cell r="EZ20">
            <v>0</v>
          </cell>
          <cell r="FA20">
            <v>0</v>
          </cell>
          <cell r="FB20">
            <v>0</v>
          </cell>
          <cell r="FC20">
            <v>0</v>
          </cell>
          <cell r="FD20">
            <v>0</v>
          </cell>
          <cell r="FE20">
            <v>0</v>
          </cell>
          <cell r="FF20">
            <v>0</v>
          </cell>
          <cell r="FG20">
            <v>0</v>
          </cell>
          <cell r="FH20">
            <v>0</v>
          </cell>
          <cell r="FI20">
            <v>0</v>
          </cell>
          <cell r="FJ20">
            <v>0</v>
          </cell>
          <cell r="FK20">
            <v>0</v>
          </cell>
        </row>
        <row r="21">
          <cell r="A21">
            <v>15</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v>0</v>
          </cell>
          <cell r="EF21">
            <v>0</v>
          </cell>
          <cell r="EG21">
            <v>0</v>
          </cell>
          <cell r="EH21">
            <v>0</v>
          </cell>
          <cell r="EI21">
            <v>0</v>
          </cell>
          <cell r="EJ21">
            <v>0</v>
          </cell>
          <cell r="EK21">
            <v>0</v>
          </cell>
          <cell r="EL21">
            <v>0</v>
          </cell>
          <cell r="EM21">
            <v>0</v>
          </cell>
          <cell r="EN21">
            <v>0</v>
          </cell>
          <cell r="EO21">
            <v>0</v>
          </cell>
          <cell r="EP21">
            <v>0</v>
          </cell>
          <cell r="EQ21">
            <v>0</v>
          </cell>
          <cell r="ER21">
            <v>0</v>
          </cell>
          <cell r="ES21">
            <v>0</v>
          </cell>
          <cell r="ET21">
            <v>0</v>
          </cell>
          <cell r="EU21">
            <v>0</v>
          </cell>
          <cell r="EV21">
            <v>0</v>
          </cell>
          <cell r="EW21">
            <v>0</v>
          </cell>
          <cell r="EX21">
            <v>0</v>
          </cell>
          <cell r="EY21">
            <v>0</v>
          </cell>
          <cell r="EZ21">
            <v>0</v>
          </cell>
          <cell r="FA21">
            <v>0</v>
          </cell>
          <cell r="FB21">
            <v>0</v>
          </cell>
          <cell r="FC21">
            <v>0</v>
          </cell>
          <cell r="FD21">
            <v>0</v>
          </cell>
          <cell r="FE21">
            <v>0</v>
          </cell>
          <cell r="FF21">
            <v>0</v>
          </cell>
          <cell r="FG21">
            <v>0</v>
          </cell>
          <cell r="FH21">
            <v>0</v>
          </cell>
          <cell r="FI21">
            <v>0</v>
          </cell>
          <cell r="FJ21">
            <v>0</v>
          </cell>
          <cell r="FK21">
            <v>0</v>
          </cell>
        </row>
        <row r="22">
          <cell r="A22">
            <v>16</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v>0</v>
          </cell>
          <cell r="EF22">
            <v>0</v>
          </cell>
          <cell r="EG22">
            <v>0</v>
          </cell>
          <cell r="EH22">
            <v>0</v>
          </cell>
          <cell r="EI22">
            <v>0</v>
          </cell>
          <cell r="EJ22">
            <v>0</v>
          </cell>
          <cell r="EK22">
            <v>0</v>
          </cell>
          <cell r="EL22">
            <v>0</v>
          </cell>
          <cell r="EM22">
            <v>0</v>
          </cell>
          <cell r="EN22">
            <v>0</v>
          </cell>
          <cell r="EO22">
            <v>0</v>
          </cell>
          <cell r="EP22">
            <v>0</v>
          </cell>
          <cell r="EQ22">
            <v>0</v>
          </cell>
          <cell r="ER22">
            <v>0</v>
          </cell>
          <cell r="ES22">
            <v>0</v>
          </cell>
          <cell r="ET22">
            <v>0</v>
          </cell>
          <cell r="EU22">
            <v>0</v>
          </cell>
          <cell r="EV22">
            <v>0</v>
          </cell>
          <cell r="EW22">
            <v>0</v>
          </cell>
          <cell r="EX22">
            <v>0</v>
          </cell>
          <cell r="EY22">
            <v>0</v>
          </cell>
          <cell r="EZ22">
            <v>0</v>
          </cell>
          <cell r="FA22">
            <v>0</v>
          </cell>
          <cell r="FB22">
            <v>0</v>
          </cell>
          <cell r="FC22">
            <v>0</v>
          </cell>
          <cell r="FD22">
            <v>0</v>
          </cell>
          <cell r="FE22">
            <v>0</v>
          </cell>
          <cell r="FF22">
            <v>0</v>
          </cell>
          <cell r="FG22">
            <v>0</v>
          </cell>
          <cell r="FH22">
            <v>0</v>
          </cell>
          <cell r="FI22">
            <v>0</v>
          </cell>
          <cell r="FJ22">
            <v>0</v>
          </cell>
          <cell r="FK22">
            <v>0</v>
          </cell>
        </row>
        <row r="23">
          <cell r="A23">
            <v>17</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0</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v>0</v>
          </cell>
          <cell r="DH23">
            <v>0</v>
          </cell>
          <cell r="DI23">
            <v>0</v>
          </cell>
          <cell r="DJ23">
            <v>0</v>
          </cell>
          <cell r="DK23">
            <v>0</v>
          </cell>
          <cell r="DL23">
            <v>0</v>
          </cell>
          <cell r="DM23">
            <v>0</v>
          </cell>
          <cell r="DN23">
            <v>0</v>
          </cell>
          <cell r="DO23">
            <v>0</v>
          </cell>
          <cell r="DP23">
            <v>0</v>
          </cell>
          <cell r="DQ23">
            <v>0</v>
          </cell>
          <cell r="DR23">
            <v>0</v>
          </cell>
          <cell r="DS23">
            <v>0</v>
          </cell>
          <cell r="DT23">
            <v>0</v>
          </cell>
          <cell r="DU23">
            <v>0</v>
          </cell>
          <cell r="DV23">
            <v>0</v>
          </cell>
          <cell r="DW23">
            <v>0</v>
          </cell>
          <cell r="DX23">
            <v>0</v>
          </cell>
          <cell r="DY23">
            <v>0</v>
          </cell>
          <cell r="DZ23">
            <v>0</v>
          </cell>
          <cell r="EA23">
            <v>0</v>
          </cell>
          <cell r="EB23">
            <v>0</v>
          </cell>
          <cell r="EC23">
            <v>0</v>
          </cell>
          <cell r="ED23">
            <v>0</v>
          </cell>
          <cell r="EE23">
            <v>0</v>
          </cell>
          <cell r="EF23">
            <v>0</v>
          </cell>
          <cell r="EG23">
            <v>0</v>
          </cell>
          <cell r="EH23">
            <v>0</v>
          </cell>
          <cell r="EI23">
            <v>0</v>
          </cell>
          <cell r="EJ23">
            <v>0</v>
          </cell>
          <cell r="EK23">
            <v>0</v>
          </cell>
          <cell r="EL23">
            <v>0</v>
          </cell>
          <cell r="EM23">
            <v>0</v>
          </cell>
          <cell r="EN23">
            <v>0</v>
          </cell>
          <cell r="EO23">
            <v>0</v>
          </cell>
          <cell r="EP23">
            <v>0</v>
          </cell>
          <cell r="EQ23">
            <v>0</v>
          </cell>
          <cell r="ER23">
            <v>0</v>
          </cell>
          <cell r="ES23">
            <v>0</v>
          </cell>
          <cell r="ET23">
            <v>0</v>
          </cell>
          <cell r="EU23">
            <v>0</v>
          </cell>
          <cell r="EV23">
            <v>0</v>
          </cell>
          <cell r="EW23">
            <v>0</v>
          </cell>
          <cell r="EX23">
            <v>0</v>
          </cell>
          <cell r="EY23">
            <v>0</v>
          </cell>
          <cell r="EZ23">
            <v>0</v>
          </cell>
          <cell r="FA23">
            <v>0</v>
          </cell>
          <cell r="FB23">
            <v>0</v>
          </cell>
          <cell r="FC23">
            <v>0</v>
          </cell>
          <cell r="FD23">
            <v>0</v>
          </cell>
          <cell r="FE23">
            <v>0</v>
          </cell>
          <cell r="FF23">
            <v>0</v>
          </cell>
          <cell r="FG23">
            <v>0</v>
          </cell>
          <cell r="FH23">
            <v>0</v>
          </cell>
          <cell r="FI23">
            <v>0</v>
          </cell>
          <cell r="FJ23">
            <v>0</v>
          </cell>
          <cell r="FK23">
            <v>0</v>
          </cell>
        </row>
        <row r="24">
          <cell r="A24">
            <v>18</v>
          </cell>
          <cell r="H24">
            <v>37</v>
          </cell>
          <cell r="I24">
            <v>37</v>
          </cell>
          <cell r="J24">
            <v>29</v>
          </cell>
          <cell r="K24">
            <v>22</v>
          </cell>
          <cell r="L24">
            <v>15</v>
          </cell>
          <cell r="M24">
            <v>6</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v>0</v>
          </cell>
          <cell r="EF24">
            <v>0</v>
          </cell>
          <cell r="EG24">
            <v>0</v>
          </cell>
          <cell r="EH24">
            <v>0</v>
          </cell>
          <cell r="EI24">
            <v>0</v>
          </cell>
          <cell r="EJ24">
            <v>0</v>
          </cell>
          <cell r="EK24">
            <v>0</v>
          </cell>
          <cell r="EL24">
            <v>0</v>
          </cell>
          <cell r="EM24">
            <v>0</v>
          </cell>
          <cell r="EN24">
            <v>0</v>
          </cell>
          <cell r="EO24">
            <v>0</v>
          </cell>
          <cell r="EP24">
            <v>0</v>
          </cell>
          <cell r="EQ24">
            <v>0</v>
          </cell>
          <cell r="ER24">
            <v>0</v>
          </cell>
          <cell r="ES24">
            <v>0</v>
          </cell>
          <cell r="ET24">
            <v>0</v>
          </cell>
          <cell r="EU24">
            <v>0</v>
          </cell>
          <cell r="EV24">
            <v>0</v>
          </cell>
          <cell r="EW24">
            <v>0</v>
          </cell>
          <cell r="EX24">
            <v>0</v>
          </cell>
          <cell r="EY24">
            <v>0</v>
          </cell>
          <cell r="EZ24">
            <v>0</v>
          </cell>
          <cell r="FA24">
            <v>0</v>
          </cell>
          <cell r="FB24">
            <v>0</v>
          </cell>
          <cell r="FC24">
            <v>0</v>
          </cell>
          <cell r="FD24">
            <v>0</v>
          </cell>
          <cell r="FE24">
            <v>0</v>
          </cell>
          <cell r="FF24">
            <v>0</v>
          </cell>
          <cell r="FG24">
            <v>0</v>
          </cell>
          <cell r="FH24">
            <v>0</v>
          </cell>
          <cell r="FI24">
            <v>0</v>
          </cell>
          <cell r="FJ24">
            <v>0</v>
          </cell>
          <cell r="FK24">
            <v>0</v>
          </cell>
        </row>
        <row r="25">
          <cell r="A25">
            <v>19</v>
          </cell>
          <cell r="H25">
            <v>37</v>
          </cell>
          <cell r="I25">
            <v>37</v>
          </cell>
          <cell r="J25">
            <v>29</v>
          </cell>
          <cell r="K25">
            <v>22</v>
          </cell>
          <cell r="L25">
            <v>15</v>
          </cell>
          <cell r="M25">
            <v>6</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v>0</v>
          </cell>
          <cell r="EF25">
            <v>0</v>
          </cell>
          <cell r="EG25">
            <v>0</v>
          </cell>
          <cell r="EH25">
            <v>0</v>
          </cell>
          <cell r="EI25">
            <v>0</v>
          </cell>
          <cell r="EJ25">
            <v>0</v>
          </cell>
          <cell r="EK25">
            <v>0</v>
          </cell>
          <cell r="EL25">
            <v>0</v>
          </cell>
          <cell r="EM25">
            <v>0</v>
          </cell>
          <cell r="EN25">
            <v>0</v>
          </cell>
          <cell r="EO25">
            <v>0</v>
          </cell>
          <cell r="EP25">
            <v>0</v>
          </cell>
          <cell r="EQ25">
            <v>0</v>
          </cell>
          <cell r="ER25">
            <v>0</v>
          </cell>
          <cell r="ES25">
            <v>0</v>
          </cell>
          <cell r="ET25">
            <v>0</v>
          </cell>
          <cell r="EU25">
            <v>0</v>
          </cell>
          <cell r="EV25">
            <v>0</v>
          </cell>
          <cell r="EW25">
            <v>0</v>
          </cell>
          <cell r="EX25">
            <v>0</v>
          </cell>
          <cell r="EY25">
            <v>0</v>
          </cell>
          <cell r="EZ25">
            <v>0</v>
          </cell>
          <cell r="FA25">
            <v>0</v>
          </cell>
          <cell r="FB25">
            <v>0</v>
          </cell>
          <cell r="FC25">
            <v>0</v>
          </cell>
          <cell r="FD25">
            <v>0</v>
          </cell>
          <cell r="FE25">
            <v>0</v>
          </cell>
          <cell r="FF25">
            <v>0</v>
          </cell>
          <cell r="FG25">
            <v>0</v>
          </cell>
          <cell r="FH25">
            <v>0</v>
          </cell>
          <cell r="FI25">
            <v>0</v>
          </cell>
          <cell r="FJ25">
            <v>0</v>
          </cell>
          <cell r="FK25">
            <v>0</v>
          </cell>
        </row>
        <row r="26">
          <cell r="A26">
            <v>20</v>
          </cell>
          <cell r="H26">
            <v>77</v>
          </cell>
          <cell r="I26">
            <v>77</v>
          </cell>
          <cell r="J26">
            <v>61</v>
          </cell>
          <cell r="K26">
            <v>46</v>
          </cell>
          <cell r="L26">
            <v>31</v>
          </cell>
          <cell r="M26">
            <v>14</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v>0</v>
          </cell>
          <cell r="EF26">
            <v>0</v>
          </cell>
          <cell r="EG26">
            <v>0</v>
          </cell>
          <cell r="EH26">
            <v>0</v>
          </cell>
          <cell r="EI26">
            <v>0</v>
          </cell>
          <cell r="EJ26">
            <v>0</v>
          </cell>
          <cell r="EK26">
            <v>0</v>
          </cell>
          <cell r="EL26">
            <v>0</v>
          </cell>
          <cell r="EM26">
            <v>0</v>
          </cell>
          <cell r="EN26">
            <v>0</v>
          </cell>
          <cell r="EO26">
            <v>0</v>
          </cell>
          <cell r="EP26">
            <v>0</v>
          </cell>
          <cell r="EQ26">
            <v>0</v>
          </cell>
          <cell r="ER26">
            <v>0</v>
          </cell>
          <cell r="ES26">
            <v>0</v>
          </cell>
          <cell r="ET26">
            <v>0</v>
          </cell>
          <cell r="EU26">
            <v>0</v>
          </cell>
          <cell r="EV26">
            <v>0</v>
          </cell>
          <cell r="EW26">
            <v>0</v>
          </cell>
          <cell r="EX26">
            <v>0</v>
          </cell>
          <cell r="EY26">
            <v>0</v>
          </cell>
          <cell r="EZ26">
            <v>0</v>
          </cell>
          <cell r="FA26">
            <v>0</v>
          </cell>
          <cell r="FB26">
            <v>0</v>
          </cell>
          <cell r="FC26">
            <v>0</v>
          </cell>
          <cell r="FD26">
            <v>0</v>
          </cell>
          <cell r="FE26">
            <v>0</v>
          </cell>
          <cell r="FF26">
            <v>0</v>
          </cell>
          <cell r="FG26">
            <v>0</v>
          </cell>
          <cell r="FH26">
            <v>0</v>
          </cell>
          <cell r="FI26">
            <v>0</v>
          </cell>
          <cell r="FJ26">
            <v>0</v>
          </cell>
          <cell r="FK26">
            <v>0</v>
          </cell>
        </row>
        <row r="27">
          <cell r="A27">
            <v>21</v>
          </cell>
          <cell r="H27">
            <v>9</v>
          </cell>
          <cell r="I27">
            <v>7</v>
          </cell>
          <cell r="J27">
            <v>4</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v>0</v>
          </cell>
          <cell r="EF27">
            <v>0</v>
          </cell>
          <cell r="EG27">
            <v>0</v>
          </cell>
          <cell r="EH27">
            <v>0</v>
          </cell>
          <cell r="EI27">
            <v>0</v>
          </cell>
          <cell r="EJ27">
            <v>0</v>
          </cell>
          <cell r="EK27">
            <v>0</v>
          </cell>
          <cell r="EL27">
            <v>0</v>
          </cell>
          <cell r="EM27">
            <v>0</v>
          </cell>
          <cell r="EN27">
            <v>0</v>
          </cell>
          <cell r="EO27">
            <v>0</v>
          </cell>
          <cell r="EP27">
            <v>0</v>
          </cell>
          <cell r="EQ27">
            <v>0</v>
          </cell>
          <cell r="ER27">
            <v>0</v>
          </cell>
          <cell r="ES27">
            <v>0</v>
          </cell>
          <cell r="ET27">
            <v>0</v>
          </cell>
          <cell r="EU27">
            <v>0</v>
          </cell>
          <cell r="EV27">
            <v>0</v>
          </cell>
          <cell r="EW27">
            <v>0</v>
          </cell>
          <cell r="EX27">
            <v>0</v>
          </cell>
          <cell r="EY27">
            <v>0</v>
          </cell>
          <cell r="EZ27">
            <v>0</v>
          </cell>
          <cell r="FA27">
            <v>0</v>
          </cell>
          <cell r="FB27">
            <v>0</v>
          </cell>
          <cell r="FC27">
            <v>0</v>
          </cell>
          <cell r="FD27">
            <v>0</v>
          </cell>
          <cell r="FE27">
            <v>0</v>
          </cell>
          <cell r="FF27">
            <v>0</v>
          </cell>
          <cell r="FG27">
            <v>0</v>
          </cell>
          <cell r="FH27">
            <v>0</v>
          </cell>
          <cell r="FI27">
            <v>0</v>
          </cell>
          <cell r="FJ27">
            <v>0</v>
          </cell>
          <cell r="FK27">
            <v>0</v>
          </cell>
        </row>
        <row r="28">
          <cell r="A28">
            <v>22</v>
          </cell>
          <cell r="H28">
            <v>83</v>
          </cell>
          <cell r="I28">
            <v>83</v>
          </cell>
          <cell r="J28">
            <v>66</v>
          </cell>
          <cell r="K28">
            <v>50</v>
          </cell>
          <cell r="L28">
            <v>33</v>
          </cell>
          <cell r="M28">
            <v>15</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v>0</v>
          </cell>
          <cell r="EF28">
            <v>0</v>
          </cell>
          <cell r="EG28">
            <v>0</v>
          </cell>
          <cell r="EH28">
            <v>0</v>
          </cell>
          <cell r="EI28">
            <v>0</v>
          </cell>
          <cell r="EJ28">
            <v>0</v>
          </cell>
          <cell r="EK28">
            <v>0</v>
          </cell>
          <cell r="EL28">
            <v>0</v>
          </cell>
          <cell r="EM28">
            <v>0</v>
          </cell>
          <cell r="EN28">
            <v>0</v>
          </cell>
          <cell r="EO28">
            <v>0</v>
          </cell>
          <cell r="EP28">
            <v>0</v>
          </cell>
          <cell r="EQ28">
            <v>0</v>
          </cell>
          <cell r="ER28">
            <v>0</v>
          </cell>
          <cell r="ES28">
            <v>0</v>
          </cell>
          <cell r="ET28">
            <v>0</v>
          </cell>
          <cell r="EU28">
            <v>0</v>
          </cell>
          <cell r="EV28">
            <v>0</v>
          </cell>
          <cell r="EW28">
            <v>0</v>
          </cell>
          <cell r="EX28">
            <v>0</v>
          </cell>
          <cell r="EY28">
            <v>0</v>
          </cell>
          <cell r="EZ28">
            <v>0</v>
          </cell>
          <cell r="FA28">
            <v>0</v>
          </cell>
          <cell r="FB28">
            <v>0</v>
          </cell>
          <cell r="FC28">
            <v>0</v>
          </cell>
          <cell r="FD28">
            <v>0</v>
          </cell>
          <cell r="FE28">
            <v>0</v>
          </cell>
          <cell r="FF28">
            <v>0</v>
          </cell>
          <cell r="FG28">
            <v>0</v>
          </cell>
          <cell r="FH28">
            <v>0</v>
          </cell>
          <cell r="FI28">
            <v>0</v>
          </cell>
          <cell r="FJ28">
            <v>0</v>
          </cell>
          <cell r="FK28">
            <v>0</v>
          </cell>
        </row>
        <row r="29">
          <cell r="A29">
            <v>23</v>
          </cell>
          <cell r="H29">
            <v>91</v>
          </cell>
          <cell r="I29">
            <v>91</v>
          </cell>
          <cell r="J29">
            <v>72</v>
          </cell>
          <cell r="K29">
            <v>54</v>
          </cell>
          <cell r="L29">
            <v>36</v>
          </cell>
          <cell r="M29">
            <v>18</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FI29">
            <v>0</v>
          </cell>
          <cell r="FJ29">
            <v>0</v>
          </cell>
          <cell r="FK29">
            <v>0</v>
          </cell>
        </row>
        <row r="30">
          <cell r="A30">
            <v>24</v>
          </cell>
          <cell r="H30">
            <v>103</v>
          </cell>
          <cell r="I30">
            <v>103</v>
          </cell>
          <cell r="J30">
            <v>82</v>
          </cell>
          <cell r="K30">
            <v>62</v>
          </cell>
          <cell r="L30">
            <v>41</v>
          </cell>
          <cell r="M30">
            <v>19</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cell r="FI30">
            <v>0</v>
          </cell>
          <cell r="FJ30">
            <v>0</v>
          </cell>
          <cell r="FK30">
            <v>0</v>
          </cell>
        </row>
        <row r="31">
          <cell r="A31">
            <v>25</v>
          </cell>
          <cell r="H31">
            <v>5</v>
          </cell>
          <cell r="I31">
            <v>4</v>
          </cell>
          <cell r="J31">
            <v>1</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cell r="FI31">
            <v>0</v>
          </cell>
          <cell r="FJ31">
            <v>0</v>
          </cell>
          <cell r="FK31">
            <v>0</v>
          </cell>
        </row>
        <row r="32">
          <cell r="A32">
            <v>26</v>
          </cell>
          <cell r="H32">
            <v>91</v>
          </cell>
          <cell r="I32">
            <v>91</v>
          </cell>
          <cell r="J32">
            <v>72</v>
          </cell>
          <cell r="K32">
            <v>54</v>
          </cell>
          <cell r="L32">
            <v>36</v>
          </cell>
          <cell r="M32">
            <v>18</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cell r="FI32">
            <v>0</v>
          </cell>
          <cell r="FJ32">
            <v>0</v>
          </cell>
          <cell r="FK32">
            <v>0</v>
          </cell>
        </row>
        <row r="33">
          <cell r="A33">
            <v>27</v>
          </cell>
          <cell r="H33">
            <v>87</v>
          </cell>
          <cell r="I33">
            <v>87</v>
          </cell>
          <cell r="J33">
            <v>69</v>
          </cell>
          <cell r="K33">
            <v>52</v>
          </cell>
          <cell r="L33">
            <v>35</v>
          </cell>
          <cell r="M33">
            <v>16</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v>0</v>
          </cell>
          <cell r="EF33">
            <v>0</v>
          </cell>
          <cell r="EG33">
            <v>0</v>
          </cell>
          <cell r="EH33">
            <v>0</v>
          </cell>
          <cell r="EI33">
            <v>0</v>
          </cell>
          <cell r="EJ33">
            <v>0</v>
          </cell>
          <cell r="EK33">
            <v>0</v>
          </cell>
          <cell r="EL33">
            <v>0</v>
          </cell>
          <cell r="EM33">
            <v>0</v>
          </cell>
          <cell r="EN33">
            <v>0</v>
          </cell>
          <cell r="EO33">
            <v>0</v>
          </cell>
          <cell r="EP33">
            <v>0</v>
          </cell>
          <cell r="EQ33">
            <v>0</v>
          </cell>
          <cell r="ER33">
            <v>0</v>
          </cell>
          <cell r="ES33">
            <v>0</v>
          </cell>
          <cell r="ET33">
            <v>0</v>
          </cell>
          <cell r="EU33">
            <v>0</v>
          </cell>
          <cell r="EV33">
            <v>0</v>
          </cell>
          <cell r="EW33">
            <v>0</v>
          </cell>
          <cell r="EX33">
            <v>0</v>
          </cell>
          <cell r="EY33">
            <v>0</v>
          </cell>
          <cell r="EZ33">
            <v>0</v>
          </cell>
          <cell r="FA33">
            <v>0</v>
          </cell>
          <cell r="FB33">
            <v>0</v>
          </cell>
          <cell r="FC33">
            <v>0</v>
          </cell>
          <cell r="FD33">
            <v>0</v>
          </cell>
          <cell r="FE33">
            <v>0</v>
          </cell>
          <cell r="FF33">
            <v>0</v>
          </cell>
          <cell r="FG33">
            <v>0</v>
          </cell>
          <cell r="FH33">
            <v>0</v>
          </cell>
          <cell r="FI33">
            <v>0</v>
          </cell>
          <cell r="FJ33">
            <v>0</v>
          </cell>
          <cell r="FK33">
            <v>0</v>
          </cell>
        </row>
        <row r="34">
          <cell r="A34">
            <v>28</v>
          </cell>
          <cell r="H34">
            <v>5</v>
          </cell>
          <cell r="I34">
            <v>4</v>
          </cell>
          <cell r="J34">
            <v>1</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v>0</v>
          </cell>
          <cell r="EF34">
            <v>0</v>
          </cell>
          <cell r="EG34">
            <v>0</v>
          </cell>
          <cell r="EH34">
            <v>0</v>
          </cell>
          <cell r="EI34">
            <v>0</v>
          </cell>
          <cell r="EJ34">
            <v>0</v>
          </cell>
          <cell r="EK34">
            <v>0</v>
          </cell>
          <cell r="EL34">
            <v>0</v>
          </cell>
          <cell r="EM34">
            <v>0</v>
          </cell>
          <cell r="EN34">
            <v>0</v>
          </cell>
          <cell r="EO34">
            <v>0</v>
          </cell>
          <cell r="EP34">
            <v>0</v>
          </cell>
          <cell r="EQ34">
            <v>0</v>
          </cell>
          <cell r="ER34">
            <v>0</v>
          </cell>
          <cell r="ES34">
            <v>0</v>
          </cell>
          <cell r="ET34">
            <v>0</v>
          </cell>
          <cell r="EU34">
            <v>0</v>
          </cell>
          <cell r="EV34">
            <v>0</v>
          </cell>
          <cell r="EW34">
            <v>0</v>
          </cell>
          <cell r="EX34">
            <v>0</v>
          </cell>
          <cell r="EY34">
            <v>0</v>
          </cell>
          <cell r="EZ34">
            <v>0</v>
          </cell>
          <cell r="FA34">
            <v>0</v>
          </cell>
          <cell r="FB34">
            <v>0</v>
          </cell>
          <cell r="FC34">
            <v>0</v>
          </cell>
          <cell r="FD34">
            <v>0</v>
          </cell>
          <cell r="FE34">
            <v>0</v>
          </cell>
          <cell r="FF34">
            <v>0</v>
          </cell>
          <cell r="FG34">
            <v>0</v>
          </cell>
          <cell r="FH34">
            <v>0</v>
          </cell>
          <cell r="FI34">
            <v>0</v>
          </cell>
          <cell r="FJ34">
            <v>0</v>
          </cell>
          <cell r="FK34">
            <v>0</v>
          </cell>
        </row>
        <row r="35">
          <cell r="A35">
            <v>29</v>
          </cell>
          <cell r="H35">
            <v>10</v>
          </cell>
          <cell r="I35">
            <v>8</v>
          </cell>
          <cell r="J35">
            <v>4</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cell r="DE35">
            <v>0</v>
          </cell>
          <cell r="DF35">
            <v>0</v>
          </cell>
          <cell r="DG35">
            <v>0</v>
          </cell>
          <cell r="DH35">
            <v>0</v>
          </cell>
          <cell r="DI35">
            <v>0</v>
          </cell>
          <cell r="DJ35">
            <v>0</v>
          </cell>
          <cell r="DK35">
            <v>0</v>
          </cell>
          <cell r="DL35">
            <v>0</v>
          </cell>
          <cell r="DM35">
            <v>0</v>
          </cell>
          <cell r="DN35">
            <v>0</v>
          </cell>
          <cell r="DO35">
            <v>0</v>
          </cell>
          <cell r="DP35">
            <v>0</v>
          </cell>
          <cell r="DQ35">
            <v>0</v>
          </cell>
          <cell r="DR35">
            <v>0</v>
          </cell>
          <cell r="DS35">
            <v>0</v>
          </cell>
          <cell r="DT35">
            <v>0</v>
          </cell>
          <cell r="DU35">
            <v>0</v>
          </cell>
          <cell r="DV35">
            <v>0</v>
          </cell>
          <cell r="DW35">
            <v>0</v>
          </cell>
          <cell r="DX35">
            <v>0</v>
          </cell>
          <cell r="DY35">
            <v>0</v>
          </cell>
          <cell r="DZ35">
            <v>0</v>
          </cell>
          <cell r="EA35">
            <v>0</v>
          </cell>
          <cell r="EB35">
            <v>0</v>
          </cell>
          <cell r="EC35">
            <v>0</v>
          </cell>
          <cell r="ED35">
            <v>0</v>
          </cell>
          <cell r="EE35">
            <v>0</v>
          </cell>
          <cell r="EF35">
            <v>0</v>
          </cell>
          <cell r="EG35">
            <v>0</v>
          </cell>
          <cell r="EH35">
            <v>0</v>
          </cell>
          <cell r="EI35">
            <v>0</v>
          </cell>
          <cell r="EJ35">
            <v>0</v>
          </cell>
          <cell r="EK35">
            <v>0</v>
          </cell>
          <cell r="EL35">
            <v>0</v>
          </cell>
          <cell r="EM35">
            <v>0</v>
          </cell>
          <cell r="EN35">
            <v>0</v>
          </cell>
          <cell r="EO35">
            <v>0</v>
          </cell>
          <cell r="EP35">
            <v>0</v>
          </cell>
          <cell r="EQ35">
            <v>0</v>
          </cell>
          <cell r="ER35">
            <v>0</v>
          </cell>
          <cell r="ES35">
            <v>0</v>
          </cell>
          <cell r="ET35">
            <v>0</v>
          </cell>
          <cell r="EU35">
            <v>0</v>
          </cell>
          <cell r="EV35">
            <v>0</v>
          </cell>
          <cell r="EW35">
            <v>0</v>
          </cell>
          <cell r="EX35">
            <v>0</v>
          </cell>
          <cell r="EY35">
            <v>0</v>
          </cell>
          <cell r="EZ35">
            <v>0</v>
          </cell>
          <cell r="FA35">
            <v>0</v>
          </cell>
          <cell r="FB35">
            <v>0</v>
          </cell>
          <cell r="FC35">
            <v>0</v>
          </cell>
          <cell r="FD35">
            <v>0</v>
          </cell>
          <cell r="FE35">
            <v>0</v>
          </cell>
          <cell r="FF35">
            <v>0</v>
          </cell>
          <cell r="FG35">
            <v>0</v>
          </cell>
          <cell r="FH35">
            <v>0</v>
          </cell>
          <cell r="FI35">
            <v>0</v>
          </cell>
          <cell r="FJ35">
            <v>0</v>
          </cell>
          <cell r="FK35">
            <v>0</v>
          </cell>
        </row>
        <row r="36">
          <cell r="A36">
            <v>30</v>
          </cell>
          <cell r="H36">
            <v>22</v>
          </cell>
          <cell r="I36">
            <v>17</v>
          </cell>
          <cell r="J36">
            <v>9</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v>0</v>
          </cell>
          <cell r="EF36">
            <v>0</v>
          </cell>
          <cell r="EG36">
            <v>0</v>
          </cell>
          <cell r="EH36">
            <v>0</v>
          </cell>
          <cell r="EI36">
            <v>0</v>
          </cell>
          <cell r="EJ36">
            <v>0</v>
          </cell>
          <cell r="EK36">
            <v>0</v>
          </cell>
          <cell r="EL36">
            <v>0</v>
          </cell>
          <cell r="EM36">
            <v>0</v>
          </cell>
          <cell r="EN36">
            <v>0</v>
          </cell>
          <cell r="EO36">
            <v>0</v>
          </cell>
          <cell r="EP36">
            <v>0</v>
          </cell>
          <cell r="EQ36">
            <v>0</v>
          </cell>
          <cell r="ER36">
            <v>0</v>
          </cell>
          <cell r="ES36">
            <v>0</v>
          </cell>
          <cell r="ET36">
            <v>0</v>
          </cell>
          <cell r="EU36">
            <v>0</v>
          </cell>
          <cell r="EV36">
            <v>0</v>
          </cell>
          <cell r="EW36">
            <v>0</v>
          </cell>
          <cell r="EX36">
            <v>0</v>
          </cell>
          <cell r="EY36">
            <v>0</v>
          </cell>
          <cell r="EZ36">
            <v>0</v>
          </cell>
          <cell r="FA36">
            <v>0</v>
          </cell>
          <cell r="FB36">
            <v>0</v>
          </cell>
          <cell r="FC36">
            <v>0</v>
          </cell>
          <cell r="FD36">
            <v>0</v>
          </cell>
          <cell r="FE36">
            <v>0</v>
          </cell>
          <cell r="FF36">
            <v>0</v>
          </cell>
          <cell r="FG36">
            <v>0</v>
          </cell>
          <cell r="FH36">
            <v>0</v>
          </cell>
          <cell r="FI36">
            <v>0</v>
          </cell>
          <cell r="FJ36">
            <v>0</v>
          </cell>
          <cell r="FK36">
            <v>0</v>
          </cell>
        </row>
        <row r="37">
          <cell r="A37">
            <v>31</v>
          </cell>
          <cell r="H37">
            <v>14</v>
          </cell>
          <cell r="I37">
            <v>14</v>
          </cell>
          <cell r="J37">
            <v>11</v>
          </cell>
          <cell r="K37">
            <v>8</v>
          </cell>
          <cell r="L37">
            <v>6</v>
          </cell>
          <cell r="M37">
            <v>3</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v>0</v>
          </cell>
          <cell r="EF37">
            <v>0</v>
          </cell>
          <cell r="EG37">
            <v>0</v>
          </cell>
          <cell r="EH37">
            <v>0</v>
          </cell>
          <cell r="EI37">
            <v>0</v>
          </cell>
          <cell r="EJ37">
            <v>0</v>
          </cell>
          <cell r="EK37">
            <v>0</v>
          </cell>
          <cell r="EL37">
            <v>0</v>
          </cell>
          <cell r="EM37">
            <v>0</v>
          </cell>
          <cell r="EN37">
            <v>0</v>
          </cell>
          <cell r="EO37">
            <v>0</v>
          </cell>
          <cell r="EP37">
            <v>0</v>
          </cell>
          <cell r="EQ37">
            <v>0</v>
          </cell>
          <cell r="ER37">
            <v>0</v>
          </cell>
          <cell r="ES37">
            <v>0</v>
          </cell>
          <cell r="ET37">
            <v>0</v>
          </cell>
          <cell r="EU37">
            <v>0</v>
          </cell>
          <cell r="EV37">
            <v>0</v>
          </cell>
          <cell r="EW37">
            <v>0</v>
          </cell>
          <cell r="EX37">
            <v>0</v>
          </cell>
          <cell r="EY37">
            <v>0</v>
          </cell>
          <cell r="EZ37">
            <v>0</v>
          </cell>
          <cell r="FA37">
            <v>0</v>
          </cell>
          <cell r="FB37">
            <v>0</v>
          </cell>
          <cell r="FC37">
            <v>0</v>
          </cell>
          <cell r="FD37">
            <v>0</v>
          </cell>
          <cell r="FE37">
            <v>0</v>
          </cell>
          <cell r="FF37">
            <v>0</v>
          </cell>
          <cell r="FG37">
            <v>0</v>
          </cell>
          <cell r="FH37">
            <v>0</v>
          </cell>
          <cell r="FI37">
            <v>0</v>
          </cell>
          <cell r="FJ37">
            <v>0</v>
          </cell>
          <cell r="FK37">
            <v>0</v>
          </cell>
        </row>
        <row r="38">
          <cell r="A38">
            <v>32</v>
          </cell>
          <cell r="H38">
            <v>22</v>
          </cell>
          <cell r="I38">
            <v>17</v>
          </cell>
          <cell r="J38">
            <v>9</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cell r="EG38">
            <v>0</v>
          </cell>
          <cell r="EH38">
            <v>0</v>
          </cell>
          <cell r="EI38">
            <v>0</v>
          </cell>
          <cell r="EJ38">
            <v>0</v>
          </cell>
          <cell r="EK38">
            <v>0</v>
          </cell>
          <cell r="EL38">
            <v>0</v>
          </cell>
          <cell r="EM38">
            <v>0</v>
          </cell>
          <cell r="EN38">
            <v>0</v>
          </cell>
          <cell r="EO38">
            <v>0</v>
          </cell>
          <cell r="EP38">
            <v>0</v>
          </cell>
          <cell r="EQ38">
            <v>0</v>
          </cell>
          <cell r="ER38">
            <v>0</v>
          </cell>
          <cell r="ES38">
            <v>0</v>
          </cell>
          <cell r="ET38">
            <v>0</v>
          </cell>
          <cell r="EU38">
            <v>0</v>
          </cell>
          <cell r="EV38">
            <v>0</v>
          </cell>
          <cell r="EW38">
            <v>0</v>
          </cell>
          <cell r="EX38">
            <v>0</v>
          </cell>
          <cell r="EY38">
            <v>0</v>
          </cell>
          <cell r="EZ38">
            <v>0</v>
          </cell>
          <cell r="FA38">
            <v>0</v>
          </cell>
          <cell r="FB38">
            <v>0</v>
          </cell>
          <cell r="FC38">
            <v>0</v>
          </cell>
          <cell r="FD38">
            <v>0</v>
          </cell>
          <cell r="FE38">
            <v>0</v>
          </cell>
          <cell r="FF38">
            <v>0</v>
          </cell>
          <cell r="FG38">
            <v>0</v>
          </cell>
          <cell r="FH38">
            <v>0</v>
          </cell>
          <cell r="FI38">
            <v>0</v>
          </cell>
          <cell r="FJ38">
            <v>0</v>
          </cell>
          <cell r="FK38">
            <v>0</v>
          </cell>
        </row>
        <row r="39">
          <cell r="A39">
            <v>33</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v>0</v>
          </cell>
          <cell r="EF39">
            <v>0</v>
          </cell>
          <cell r="EG39">
            <v>0</v>
          </cell>
          <cell r="EH39">
            <v>0</v>
          </cell>
          <cell r="EI39">
            <v>0</v>
          </cell>
          <cell r="EJ39">
            <v>0</v>
          </cell>
          <cell r="EK39">
            <v>0</v>
          </cell>
          <cell r="EL39">
            <v>0</v>
          </cell>
          <cell r="EM39">
            <v>0</v>
          </cell>
          <cell r="EN39">
            <v>0</v>
          </cell>
          <cell r="EO39">
            <v>0</v>
          </cell>
          <cell r="EP39">
            <v>0</v>
          </cell>
          <cell r="EQ39">
            <v>0</v>
          </cell>
          <cell r="ER39">
            <v>0</v>
          </cell>
          <cell r="ES39">
            <v>0</v>
          </cell>
          <cell r="ET39">
            <v>0</v>
          </cell>
          <cell r="EU39">
            <v>0</v>
          </cell>
          <cell r="EV39">
            <v>0</v>
          </cell>
          <cell r="EW39">
            <v>0</v>
          </cell>
          <cell r="EX39">
            <v>0</v>
          </cell>
          <cell r="EY39">
            <v>0</v>
          </cell>
          <cell r="EZ39">
            <v>0</v>
          </cell>
          <cell r="FA39">
            <v>0</v>
          </cell>
          <cell r="FB39">
            <v>0</v>
          </cell>
          <cell r="FC39">
            <v>0</v>
          </cell>
          <cell r="FD39">
            <v>0</v>
          </cell>
          <cell r="FE39">
            <v>0</v>
          </cell>
          <cell r="FF39">
            <v>0</v>
          </cell>
          <cell r="FG39">
            <v>0</v>
          </cell>
          <cell r="FH39">
            <v>0</v>
          </cell>
          <cell r="FI39">
            <v>0</v>
          </cell>
          <cell r="FJ39">
            <v>0</v>
          </cell>
          <cell r="FK39">
            <v>0</v>
          </cell>
        </row>
        <row r="40">
          <cell r="A40">
            <v>34</v>
          </cell>
          <cell r="H40">
            <v>79</v>
          </cell>
          <cell r="I40">
            <v>79</v>
          </cell>
          <cell r="J40">
            <v>63</v>
          </cell>
          <cell r="K40">
            <v>47</v>
          </cell>
          <cell r="L40">
            <v>31</v>
          </cell>
          <cell r="M40">
            <v>15</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v>0</v>
          </cell>
          <cell r="EF40">
            <v>0</v>
          </cell>
          <cell r="EG40">
            <v>0</v>
          </cell>
          <cell r="EH40">
            <v>0</v>
          </cell>
          <cell r="EI40">
            <v>0</v>
          </cell>
          <cell r="EJ40">
            <v>0</v>
          </cell>
          <cell r="EK40">
            <v>0</v>
          </cell>
          <cell r="EL40">
            <v>0</v>
          </cell>
          <cell r="EM40">
            <v>0</v>
          </cell>
          <cell r="EN40">
            <v>0</v>
          </cell>
          <cell r="EO40">
            <v>0</v>
          </cell>
          <cell r="EP40">
            <v>0</v>
          </cell>
          <cell r="EQ40">
            <v>0</v>
          </cell>
          <cell r="ER40">
            <v>0</v>
          </cell>
          <cell r="ES40">
            <v>0</v>
          </cell>
          <cell r="ET40">
            <v>0</v>
          </cell>
          <cell r="EU40">
            <v>0</v>
          </cell>
          <cell r="EV40">
            <v>0</v>
          </cell>
          <cell r="EW40">
            <v>0</v>
          </cell>
          <cell r="EX40">
            <v>0</v>
          </cell>
          <cell r="EY40">
            <v>0</v>
          </cell>
          <cell r="EZ40">
            <v>0</v>
          </cell>
          <cell r="FA40">
            <v>0</v>
          </cell>
          <cell r="FB40">
            <v>0</v>
          </cell>
          <cell r="FC40">
            <v>0</v>
          </cell>
          <cell r="FD40">
            <v>0</v>
          </cell>
          <cell r="FE40">
            <v>0</v>
          </cell>
          <cell r="FF40">
            <v>0</v>
          </cell>
          <cell r="FG40">
            <v>0</v>
          </cell>
          <cell r="FH40">
            <v>0</v>
          </cell>
          <cell r="FI40">
            <v>0</v>
          </cell>
          <cell r="FJ40">
            <v>0</v>
          </cell>
          <cell r="FK40">
            <v>0</v>
          </cell>
        </row>
        <row r="41">
          <cell r="A41">
            <v>35</v>
          </cell>
          <cell r="H41">
            <v>5</v>
          </cell>
          <cell r="I41">
            <v>4</v>
          </cell>
          <cell r="J41">
            <v>1</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FI41">
            <v>0</v>
          </cell>
          <cell r="FJ41">
            <v>0</v>
          </cell>
          <cell r="FK41">
            <v>0</v>
          </cell>
        </row>
        <row r="42">
          <cell r="A42">
            <v>36</v>
          </cell>
          <cell r="H42">
            <v>71</v>
          </cell>
          <cell r="I42">
            <v>71</v>
          </cell>
          <cell r="J42">
            <v>56</v>
          </cell>
          <cell r="K42">
            <v>42</v>
          </cell>
          <cell r="L42">
            <v>28</v>
          </cell>
          <cell r="M42">
            <v>14</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cell r="FI42">
            <v>0</v>
          </cell>
          <cell r="FJ42">
            <v>0</v>
          </cell>
          <cell r="FK42">
            <v>0</v>
          </cell>
        </row>
        <row r="43">
          <cell r="A43">
            <v>37</v>
          </cell>
          <cell r="H43">
            <v>5</v>
          </cell>
          <cell r="I43">
            <v>4</v>
          </cell>
          <cell r="J43">
            <v>1</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0</v>
          </cell>
          <cell r="FE43">
            <v>0</v>
          </cell>
          <cell r="FF43">
            <v>0</v>
          </cell>
          <cell r="FG43">
            <v>0</v>
          </cell>
          <cell r="FH43">
            <v>0</v>
          </cell>
          <cell r="FI43">
            <v>0</v>
          </cell>
          <cell r="FJ43">
            <v>0</v>
          </cell>
          <cell r="FK43">
            <v>0</v>
          </cell>
        </row>
        <row r="44">
          <cell r="A44">
            <v>38</v>
          </cell>
          <cell r="H44">
            <v>63</v>
          </cell>
          <cell r="I44">
            <v>63</v>
          </cell>
          <cell r="J44">
            <v>50</v>
          </cell>
          <cell r="K44">
            <v>38</v>
          </cell>
          <cell r="L44">
            <v>25</v>
          </cell>
          <cell r="M44">
            <v>11</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cell r="FI44">
            <v>0</v>
          </cell>
          <cell r="FJ44">
            <v>0</v>
          </cell>
          <cell r="FK44">
            <v>0</v>
          </cell>
        </row>
        <row r="45">
          <cell r="A45">
            <v>39</v>
          </cell>
          <cell r="H45">
            <v>5</v>
          </cell>
          <cell r="I45">
            <v>4</v>
          </cell>
          <cell r="J45">
            <v>1</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0</v>
          </cell>
          <cell r="DT45">
            <v>0</v>
          </cell>
          <cell r="DU45">
            <v>0</v>
          </cell>
          <cell r="DV45">
            <v>0</v>
          </cell>
          <cell r="DW45">
            <v>0</v>
          </cell>
          <cell r="DX45">
            <v>0</v>
          </cell>
          <cell r="DY45">
            <v>0</v>
          </cell>
          <cell r="DZ45">
            <v>0</v>
          </cell>
          <cell r="EA45">
            <v>0</v>
          </cell>
          <cell r="EB45">
            <v>0</v>
          </cell>
          <cell r="EC45">
            <v>0</v>
          </cell>
          <cell r="ED45">
            <v>0</v>
          </cell>
          <cell r="EE45">
            <v>0</v>
          </cell>
          <cell r="EF45">
            <v>0</v>
          </cell>
          <cell r="EG45">
            <v>0</v>
          </cell>
          <cell r="EH45">
            <v>0</v>
          </cell>
          <cell r="EI45">
            <v>0</v>
          </cell>
          <cell r="EJ45">
            <v>0</v>
          </cell>
          <cell r="EK45">
            <v>0</v>
          </cell>
          <cell r="EL45">
            <v>0</v>
          </cell>
          <cell r="EM45">
            <v>0</v>
          </cell>
          <cell r="EN45">
            <v>0</v>
          </cell>
          <cell r="EO45">
            <v>0</v>
          </cell>
          <cell r="EP45">
            <v>0</v>
          </cell>
          <cell r="EQ45">
            <v>0</v>
          </cell>
          <cell r="ER45">
            <v>0</v>
          </cell>
          <cell r="ES45">
            <v>0</v>
          </cell>
          <cell r="ET45">
            <v>0</v>
          </cell>
          <cell r="EU45">
            <v>0</v>
          </cell>
          <cell r="EV45">
            <v>0</v>
          </cell>
          <cell r="EW45">
            <v>0</v>
          </cell>
          <cell r="EX45">
            <v>0</v>
          </cell>
          <cell r="EY45">
            <v>0</v>
          </cell>
          <cell r="EZ45">
            <v>0</v>
          </cell>
          <cell r="FA45">
            <v>0</v>
          </cell>
          <cell r="FB45">
            <v>0</v>
          </cell>
          <cell r="FC45">
            <v>0</v>
          </cell>
          <cell r="FD45">
            <v>0</v>
          </cell>
          <cell r="FE45">
            <v>0</v>
          </cell>
          <cell r="FF45">
            <v>0</v>
          </cell>
          <cell r="FG45">
            <v>0</v>
          </cell>
          <cell r="FH45">
            <v>0</v>
          </cell>
          <cell r="FI45">
            <v>0</v>
          </cell>
          <cell r="FJ45">
            <v>0</v>
          </cell>
          <cell r="FK45">
            <v>0</v>
          </cell>
        </row>
        <row r="46">
          <cell r="A46">
            <v>40</v>
          </cell>
          <cell r="H46">
            <v>21</v>
          </cell>
          <cell r="I46">
            <v>16</v>
          </cell>
          <cell r="J46">
            <v>9</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0</v>
          </cell>
          <cell r="DT46">
            <v>0</v>
          </cell>
          <cell r="DU46">
            <v>0</v>
          </cell>
          <cell r="DV46">
            <v>0</v>
          </cell>
          <cell r="DW46">
            <v>0</v>
          </cell>
          <cell r="DX46">
            <v>0</v>
          </cell>
          <cell r="DY46">
            <v>0</v>
          </cell>
          <cell r="DZ46">
            <v>0</v>
          </cell>
          <cell r="EA46">
            <v>0</v>
          </cell>
          <cell r="EB46">
            <v>0</v>
          </cell>
          <cell r="EC46">
            <v>0</v>
          </cell>
          <cell r="ED46">
            <v>0</v>
          </cell>
          <cell r="EE46">
            <v>0</v>
          </cell>
          <cell r="EF46">
            <v>0</v>
          </cell>
          <cell r="EG46">
            <v>0</v>
          </cell>
          <cell r="EH46">
            <v>0</v>
          </cell>
          <cell r="EI46">
            <v>0</v>
          </cell>
          <cell r="EJ46">
            <v>0</v>
          </cell>
          <cell r="EK46">
            <v>0</v>
          </cell>
          <cell r="EL46">
            <v>0</v>
          </cell>
          <cell r="EM46">
            <v>0</v>
          </cell>
          <cell r="EN46">
            <v>0</v>
          </cell>
          <cell r="EO46">
            <v>0</v>
          </cell>
          <cell r="EP46">
            <v>0</v>
          </cell>
          <cell r="EQ46">
            <v>0</v>
          </cell>
          <cell r="ER46">
            <v>0</v>
          </cell>
          <cell r="ES46">
            <v>0</v>
          </cell>
          <cell r="ET46">
            <v>0</v>
          </cell>
          <cell r="EU46">
            <v>0</v>
          </cell>
          <cell r="EV46">
            <v>0</v>
          </cell>
          <cell r="EW46">
            <v>0</v>
          </cell>
          <cell r="EX46">
            <v>0</v>
          </cell>
          <cell r="EY46">
            <v>0</v>
          </cell>
          <cell r="EZ46">
            <v>0</v>
          </cell>
          <cell r="FA46">
            <v>0</v>
          </cell>
          <cell r="FB46">
            <v>0</v>
          </cell>
          <cell r="FC46">
            <v>0</v>
          </cell>
          <cell r="FD46">
            <v>0</v>
          </cell>
          <cell r="FE46">
            <v>0</v>
          </cell>
          <cell r="FF46">
            <v>0</v>
          </cell>
          <cell r="FG46">
            <v>0</v>
          </cell>
          <cell r="FH46">
            <v>0</v>
          </cell>
          <cell r="FI46">
            <v>0</v>
          </cell>
          <cell r="FJ46">
            <v>0</v>
          </cell>
          <cell r="FK46">
            <v>0</v>
          </cell>
        </row>
        <row r="47">
          <cell r="A47">
            <v>41</v>
          </cell>
          <cell r="H47">
            <v>51</v>
          </cell>
          <cell r="I47">
            <v>51</v>
          </cell>
          <cell r="J47">
            <v>40</v>
          </cell>
          <cell r="K47">
            <v>30</v>
          </cell>
          <cell r="L47">
            <v>20</v>
          </cell>
          <cell r="M47">
            <v>10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cell r="BW47">
            <v>0</v>
          </cell>
          <cell r="BX47">
            <v>0</v>
          </cell>
          <cell r="BY47">
            <v>0</v>
          </cell>
          <cell r="BZ47">
            <v>0</v>
          </cell>
          <cell r="CA47">
            <v>0</v>
          </cell>
          <cell r="CB47">
            <v>0</v>
          </cell>
          <cell r="CC47">
            <v>0</v>
          </cell>
          <cell r="CD47">
            <v>0</v>
          </cell>
          <cell r="CE47">
            <v>0</v>
          </cell>
          <cell r="CF47">
            <v>0</v>
          </cell>
          <cell r="CG47">
            <v>0</v>
          </cell>
          <cell r="CH47">
            <v>0</v>
          </cell>
          <cell r="CI47">
            <v>0</v>
          </cell>
          <cell r="CJ47">
            <v>0</v>
          </cell>
          <cell r="CK47">
            <v>0</v>
          </cell>
          <cell r="CL47">
            <v>0</v>
          </cell>
          <cell r="CM47">
            <v>0</v>
          </cell>
          <cell r="CN47">
            <v>0</v>
          </cell>
          <cell r="CO47">
            <v>0</v>
          </cell>
          <cell r="CP47">
            <v>0</v>
          </cell>
          <cell r="CQ47">
            <v>0</v>
          </cell>
          <cell r="CR47">
            <v>0</v>
          </cell>
          <cell r="CS47">
            <v>0</v>
          </cell>
          <cell r="CT47">
            <v>0</v>
          </cell>
          <cell r="CU47">
            <v>0</v>
          </cell>
          <cell r="CV47">
            <v>0</v>
          </cell>
          <cell r="CW47">
            <v>0</v>
          </cell>
          <cell r="CX47">
            <v>0</v>
          </cell>
          <cell r="CY47">
            <v>0</v>
          </cell>
          <cell r="CZ47">
            <v>0</v>
          </cell>
          <cell r="DA47">
            <v>0</v>
          </cell>
          <cell r="DB47">
            <v>0</v>
          </cell>
          <cell r="DC47">
            <v>0</v>
          </cell>
          <cell r="DD47">
            <v>0</v>
          </cell>
          <cell r="DE47">
            <v>0</v>
          </cell>
          <cell r="DF47">
            <v>0</v>
          </cell>
          <cell r="DG47">
            <v>0</v>
          </cell>
          <cell r="DH47">
            <v>0</v>
          </cell>
          <cell r="DI47">
            <v>0</v>
          </cell>
          <cell r="DJ47">
            <v>0</v>
          </cell>
          <cell r="DK47">
            <v>0</v>
          </cell>
          <cell r="DL47">
            <v>0</v>
          </cell>
          <cell r="DM47">
            <v>0</v>
          </cell>
          <cell r="DN47">
            <v>0</v>
          </cell>
          <cell r="DO47">
            <v>0</v>
          </cell>
          <cell r="DP47">
            <v>0</v>
          </cell>
          <cell r="DQ47">
            <v>0</v>
          </cell>
          <cell r="DR47">
            <v>0</v>
          </cell>
          <cell r="DS47">
            <v>0</v>
          </cell>
          <cell r="DT47">
            <v>0</v>
          </cell>
          <cell r="DU47">
            <v>0</v>
          </cell>
          <cell r="DV47">
            <v>0</v>
          </cell>
          <cell r="DW47">
            <v>0</v>
          </cell>
          <cell r="DX47">
            <v>0</v>
          </cell>
          <cell r="DY47">
            <v>0</v>
          </cell>
          <cell r="DZ47">
            <v>0</v>
          </cell>
          <cell r="EA47">
            <v>0</v>
          </cell>
          <cell r="EB47">
            <v>0</v>
          </cell>
          <cell r="EC47">
            <v>0</v>
          </cell>
          <cell r="ED47">
            <v>0</v>
          </cell>
          <cell r="EE47">
            <v>0</v>
          </cell>
          <cell r="EF47">
            <v>0</v>
          </cell>
          <cell r="EG47">
            <v>0</v>
          </cell>
          <cell r="EH47">
            <v>0</v>
          </cell>
          <cell r="EI47">
            <v>0</v>
          </cell>
          <cell r="EJ47">
            <v>0</v>
          </cell>
          <cell r="EK47">
            <v>0</v>
          </cell>
          <cell r="EL47">
            <v>0</v>
          </cell>
          <cell r="EM47">
            <v>0</v>
          </cell>
          <cell r="EN47">
            <v>0</v>
          </cell>
          <cell r="EO47">
            <v>0</v>
          </cell>
          <cell r="EP47">
            <v>0</v>
          </cell>
          <cell r="EQ47">
            <v>0</v>
          </cell>
          <cell r="ER47">
            <v>0</v>
          </cell>
          <cell r="ES47">
            <v>0</v>
          </cell>
          <cell r="ET47">
            <v>0</v>
          </cell>
          <cell r="EU47">
            <v>0</v>
          </cell>
          <cell r="EV47">
            <v>0</v>
          </cell>
          <cell r="EW47">
            <v>0</v>
          </cell>
          <cell r="EX47">
            <v>0</v>
          </cell>
          <cell r="EY47">
            <v>0</v>
          </cell>
          <cell r="EZ47">
            <v>0</v>
          </cell>
          <cell r="FA47">
            <v>0</v>
          </cell>
          <cell r="FB47">
            <v>0</v>
          </cell>
          <cell r="FC47">
            <v>0</v>
          </cell>
          <cell r="FD47">
            <v>0</v>
          </cell>
          <cell r="FE47">
            <v>0</v>
          </cell>
          <cell r="FF47">
            <v>0</v>
          </cell>
          <cell r="FG47">
            <v>0</v>
          </cell>
          <cell r="FH47">
            <v>0</v>
          </cell>
          <cell r="FI47">
            <v>0</v>
          </cell>
          <cell r="FJ47">
            <v>0</v>
          </cell>
          <cell r="FK47">
            <v>0</v>
          </cell>
        </row>
        <row r="48">
          <cell r="A48">
            <v>42</v>
          </cell>
          <cell r="H48">
            <v>25</v>
          </cell>
          <cell r="I48">
            <v>20</v>
          </cell>
          <cell r="J48">
            <v>11</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0</v>
          </cell>
          <cell r="DT48">
            <v>0</v>
          </cell>
          <cell r="DU48">
            <v>0</v>
          </cell>
          <cell r="DV48">
            <v>0</v>
          </cell>
          <cell r="DW48">
            <v>0</v>
          </cell>
          <cell r="DX48">
            <v>0</v>
          </cell>
          <cell r="DY48">
            <v>0</v>
          </cell>
          <cell r="DZ48">
            <v>0</v>
          </cell>
          <cell r="EA48">
            <v>0</v>
          </cell>
          <cell r="EB48">
            <v>0</v>
          </cell>
          <cell r="EC48">
            <v>0</v>
          </cell>
          <cell r="ED48">
            <v>0</v>
          </cell>
          <cell r="EE48">
            <v>0</v>
          </cell>
          <cell r="EF48">
            <v>0</v>
          </cell>
          <cell r="EG48">
            <v>0</v>
          </cell>
          <cell r="EH48">
            <v>0</v>
          </cell>
          <cell r="EI48">
            <v>0</v>
          </cell>
          <cell r="EJ48">
            <v>0</v>
          </cell>
          <cell r="EK48">
            <v>0</v>
          </cell>
          <cell r="EL48">
            <v>0</v>
          </cell>
          <cell r="EM48">
            <v>0</v>
          </cell>
          <cell r="EN48">
            <v>0</v>
          </cell>
          <cell r="EO48">
            <v>0</v>
          </cell>
          <cell r="EP48">
            <v>0</v>
          </cell>
          <cell r="EQ48">
            <v>0</v>
          </cell>
          <cell r="ER48">
            <v>0</v>
          </cell>
          <cell r="ES48">
            <v>0</v>
          </cell>
          <cell r="ET48">
            <v>0</v>
          </cell>
          <cell r="EU48">
            <v>0</v>
          </cell>
          <cell r="EV48">
            <v>0</v>
          </cell>
          <cell r="EW48">
            <v>0</v>
          </cell>
          <cell r="EX48">
            <v>0</v>
          </cell>
          <cell r="EY48">
            <v>0</v>
          </cell>
          <cell r="EZ48">
            <v>0</v>
          </cell>
          <cell r="FA48">
            <v>0</v>
          </cell>
          <cell r="FB48">
            <v>0</v>
          </cell>
          <cell r="FC48">
            <v>0</v>
          </cell>
          <cell r="FD48">
            <v>0</v>
          </cell>
          <cell r="FE48">
            <v>0</v>
          </cell>
          <cell r="FF48">
            <v>0</v>
          </cell>
          <cell r="FG48">
            <v>0</v>
          </cell>
          <cell r="FH48">
            <v>0</v>
          </cell>
          <cell r="FI48">
            <v>0</v>
          </cell>
          <cell r="FJ48">
            <v>0</v>
          </cell>
          <cell r="FK48">
            <v>0</v>
          </cell>
        </row>
        <row r="49">
          <cell r="A49">
            <v>43</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0</v>
          </cell>
          <cell r="DT49">
            <v>0</v>
          </cell>
          <cell r="DU49">
            <v>0</v>
          </cell>
          <cell r="DV49">
            <v>0</v>
          </cell>
          <cell r="DW49">
            <v>0</v>
          </cell>
          <cell r="DX49">
            <v>0</v>
          </cell>
          <cell r="DY49">
            <v>0</v>
          </cell>
          <cell r="DZ49">
            <v>0</v>
          </cell>
          <cell r="EA49">
            <v>0</v>
          </cell>
          <cell r="EB49">
            <v>0</v>
          </cell>
          <cell r="EC49">
            <v>0</v>
          </cell>
          <cell r="ED49">
            <v>0</v>
          </cell>
          <cell r="EE49">
            <v>0</v>
          </cell>
          <cell r="EF49">
            <v>0</v>
          </cell>
          <cell r="EG49">
            <v>0</v>
          </cell>
          <cell r="EH49">
            <v>0</v>
          </cell>
          <cell r="EI49">
            <v>0</v>
          </cell>
          <cell r="EJ49">
            <v>0</v>
          </cell>
          <cell r="EK49">
            <v>0</v>
          </cell>
          <cell r="EL49">
            <v>0</v>
          </cell>
          <cell r="EM49">
            <v>0</v>
          </cell>
          <cell r="EN49">
            <v>0</v>
          </cell>
          <cell r="EO49">
            <v>0</v>
          </cell>
          <cell r="EP49">
            <v>0</v>
          </cell>
          <cell r="EQ49">
            <v>0</v>
          </cell>
          <cell r="ER49">
            <v>0</v>
          </cell>
          <cell r="ES49">
            <v>0</v>
          </cell>
          <cell r="ET49">
            <v>0</v>
          </cell>
          <cell r="EU49">
            <v>0</v>
          </cell>
          <cell r="EV49">
            <v>0</v>
          </cell>
          <cell r="EW49">
            <v>0</v>
          </cell>
          <cell r="EX49">
            <v>0</v>
          </cell>
          <cell r="EY49">
            <v>0</v>
          </cell>
          <cell r="EZ49">
            <v>0</v>
          </cell>
          <cell r="FA49">
            <v>0</v>
          </cell>
          <cell r="FB49">
            <v>0</v>
          </cell>
          <cell r="FC49">
            <v>0</v>
          </cell>
          <cell r="FD49">
            <v>0</v>
          </cell>
          <cell r="FE49">
            <v>0</v>
          </cell>
          <cell r="FF49">
            <v>0</v>
          </cell>
          <cell r="FG49">
            <v>0</v>
          </cell>
          <cell r="FH49">
            <v>0</v>
          </cell>
          <cell r="FI49">
            <v>0</v>
          </cell>
          <cell r="FJ49">
            <v>0</v>
          </cell>
          <cell r="FK49">
            <v>0</v>
          </cell>
        </row>
        <row r="50">
          <cell r="A50">
            <v>44</v>
          </cell>
          <cell r="H50">
            <v>65</v>
          </cell>
          <cell r="I50">
            <v>65</v>
          </cell>
          <cell r="J50">
            <v>52</v>
          </cell>
          <cell r="K50">
            <v>39</v>
          </cell>
          <cell r="L50">
            <v>26</v>
          </cell>
          <cell r="M50">
            <v>13</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0</v>
          </cell>
          <cell r="DT50">
            <v>0</v>
          </cell>
          <cell r="DU50">
            <v>0</v>
          </cell>
          <cell r="DV50">
            <v>0</v>
          </cell>
          <cell r="DW50">
            <v>0</v>
          </cell>
          <cell r="DX50">
            <v>0</v>
          </cell>
          <cell r="DY50">
            <v>0</v>
          </cell>
          <cell r="DZ50">
            <v>0</v>
          </cell>
          <cell r="EA50">
            <v>0</v>
          </cell>
          <cell r="EB50">
            <v>0</v>
          </cell>
          <cell r="EC50">
            <v>0</v>
          </cell>
          <cell r="ED50">
            <v>0</v>
          </cell>
          <cell r="EE50">
            <v>0</v>
          </cell>
          <cell r="EF50">
            <v>0</v>
          </cell>
          <cell r="EG50">
            <v>0</v>
          </cell>
          <cell r="EH50">
            <v>0</v>
          </cell>
          <cell r="EI50">
            <v>0</v>
          </cell>
          <cell r="EJ50">
            <v>0</v>
          </cell>
          <cell r="EK50">
            <v>0</v>
          </cell>
          <cell r="EL50">
            <v>0</v>
          </cell>
          <cell r="EM50">
            <v>0</v>
          </cell>
          <cell r="EN50">
            <v>0</v>
          </cell>
          <cell r="EO50">
            <v>0</v>
          </cell>
          <cell r="EP50">
            <v>0</v>
          </cell>
          <cell r="EQ50">
            <v>0</v>
          </cell>
          <cell r="ER50">
            <v>0</v>
          </cell>
          <cell r="ES50">
            <v>0</v>
          </cell>
          <cell r="ET50">
            <v>0</v>
          </cell>
          <cell r="EU50">
            <v>0</v>
          </cell>
          <cell r="EV50">
            <v>0</v>
          </cell>
          <cell r="EW50">
            <v>0</v>
          </cell>
          <cell r="EX50">
            <v>0</v>
          </cell>
          <cell r="EY50">
            <v>0</v>
          </cell>
          <cell r="EZ50">
            <v>0</v>
          </cell>
          <cell r="FA50">
            <v>0</v>
          </cell>
          <cell r="FB50">
            <v>0</v>
          </cell>
          <cell r="FC50">
            <v>0</v>
          </cell>
          <cell r="FD50">
            <v>0</v>
          </cell>
          <cell r="FE50">
            <v>0</v>
          </cell>
          <cell r="FF50">
            <v>0</v>
          </cell>
          <cell r="FG50">
            <v>0</v>
          </cell>
          <cell r="FH50">
            <v>0</v>
          </cell>
          <cell r="FI50">
            <v>0</v>
          </cell>
          <cell r="FJ50">
            <v>0</v>
          </cell>
          <cell r="FK50">
            <v>0</v>
          </cell>
        </row>
        <row r="51">
          <cell r="A51">
            <v>45</v>
          </cell>
          <cell r="H51">
            <v>65</v>
          </cell>
          <cell r="I51">
            <v>65</v>
          </cell>
          <cell r="J51">
            <v>52</v>
          </cell>
          <cell r="K51">
            <v>39</v>
          </cell>
          <cell r="L51">
            <v>26</v>
          </cell>
          <cell r="M51">
            <v>13</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0</v>
          </cell>
          <cell r="DT51">
            <v>0</v>
          </cell>
          <cell r="DU51">
            <v>0</v>
          </cell>
          <cell r="DV51">
            <v>0</v>
          </cell>
          <cell r="DW51">
            <v>0</v>
          </cell>
          <cell r="DX51">
            <v>0</v>
          </cell>
          <cell r="DY51">
            <v>0</v>
          </cell>
          <cell r="DZ51">
            <v>0</v>
          </cell>
          <cell r="EA51">
            <v>0</v>
          </cell>
          <cell r="EB51">
            <v>0</v>
          </cell>
          <cell r="EC51">
            <v>0</v>
          </cell>
          <cell r="ED51">
            <v>0</v>
          </cell>
          <cell r="EE51">
            <v>0</v>
          </cell>
          <cell r="EF51">
            <v>0</v>
          </cell>
          <cell r="EG51">
            <v>0</v>
          </cell>
          <cell r="EH51">
            <v>0</v>
          </cell>
          <cell r="EI51">
            <v>0</v>
          </cell>
          <cell r="EJ51">
            <v>0</v>
          </cell>
          <cell r="EK51">
            <v>0</v>
          </cell>
          <cell r="EL51">
            <v>0</v>
          </cell>
          <cell r="EM51">
            <v>0</v>
          </cell>
          <cell r="EN51">
            <v>0</v>
          </cell>
          <cell r="EO51">
            <v>0</v>
          </cell>
          <cell r="EP51">
            <v>0</v>
          </cell>
          <cell r="EQ51">
            <v>0</v>
          </cell>
          <cell r="ER51">
            <v>0</v>
          </cell>
          <cell r="ES51">
            <v>0</v>
          </cell>
          <cell r="ET51">
            <v>0</v>
          </cell>
          <cell r="EU51">
            <v>0</v>
          </cell>
          <cell r="EV51">
            <v>0</v>
          </cell>
          <cell r="EW51">
            <v>0</v>
          </cell>
          <cell r="EX51">
            <v>0</v>
          </cell>
          <cell r="EY51">
            <v>0</v>
          </cell>
          <cell r="EZ51">
            <v>0</v>
          </cell>
          <cell r="FA51">
            <v>0</v>
          </cell>
          <cell r="FB51">
            <v>0</v>
          </cell>
          <cell r="FC51">
            <v>0</v>
          </cell>
          <cell r="FD51">
            <v>0</v>
          </cell>
          <cell r="FE51">
            <v>0</v>
          </cell>
          <cell r="FF51">
            <v>0</v>
          </cell>
          <cell r="FG51">
            <v>0</v>
          </cell>
          <cell r="FH51">
            <v>0</v>
          </cell>
          <cell r="FI51">
            <v>0</v>
          </cell>
          <cell r="FJ51">
            <v>0</v>
          </cell>
          <cell r="FK51">
            <v>0</v>
          </cell>
        </row>
        <row r="52">
          <cell r="A52">
            <v>46</v>
          </cell>
          <cell r="H52">
            <v>68</v>
          </cell>
          <cell r="I52">
            <v>68</v>
          </cell>
          <cell r="J52">
            <v>54</v>
          </cell>
          <cell r="K52">
            <v>41</v>
          </cell>
          <cell r="L52">
            <v>27</v>
          </cell>
          <cell r="M52">
            <v>14</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0</v>
          </cell>
          <cell r="DT52">
            <v>0</v>
          </cell>
          <cell r="DU52">
            <v>0</v>
          </cell>
          <cell r="DV52">
            <v>0</v>
          </cell>
          <cell r="DW52">
            <v>0</v>
          </cell>
          <cell r="DX52">
            <v>0</v>
          </cell>
          <cell r="DY52">
            <v>0</v>
          </cell>
          <cell r="DZ52">
            <v>0</v>
          </cell>
          <cell r="EA52">
            <v>0</v>
          </cell>
          <cell r="EB52">
            <v>0</v>
          </cell>
          <cell r="EC52">
            <v>0</v>
          </cell>
          <cell r="ED52">
            <v>0</v>
          </cell>
          <cell r="EE52">
            <v>0</v>
          </cell>
          <cell r="EF52">
            <v>0</v>
          </cell>
          <cell r="EG52">
            <v>0</v>
          </cell>
          <cell r="EH52">
            <v>0</v>
          </cell>
          <cell r="EI52">
            <v>0</v>
          </cell>
          <cell r="EJ52">
            <v>0</v>
          </cell>
          <cell r="EK52">
            <v>0</v>
          </cell>
          <cell r="EL52">
            <v>0</v>
          </cell>
          <cell r="EM52">
            <v>0</v>
          </cell>
          <cell r="EN52">
            <v>0</v>
          </cell>
          <cell r="EO52">
            <v>0</v>
          </cell>
          <cell r="EP52">
            <v>0</v>
          </cell>
          <cell r="EQ52">
            <v>0</v>
          </cell>
          <cell r="ER52">
            <v>0</v>
          </cell>
          <cell r="ES52">
            <v>0</v>
          </cell>
          <cell r="ET52">
            <v>0</v>
          </cell>
          <cell r="EU52">
            <v>0</v>
          </cell>
          <cell r="EV52">
            <v>0</v>
          </cell>
          <cell r="EW52">
            <v>0</v>
          </cell>
          <cell r="EX52">
            <v>0</v>
          </cell>
          <cell r="EY52">
            <v>0</v>
          </cell>
          <cell r="EZ52">
            <v>0</v>
          </cell>
          <cell r="FA52">
            <v>0</v>
          </cell>
          <cell r="FB52">
            <v>0</v>
          </cell>
          <cell r="FC52">
            <v>0</v>
          </cell>
          <cell r="FD52">
            <v>0</v>
          </cell>
          <cell r="FE52">
            <v>0</v>
          </cell>
          <cell r="FF52">
            <v>0</v>
          </cell>
          <cell r="FG52">
            <v>0</v>
          </cell>
          <cell r="FH52">
            <v>0</v>
          </cell>
          <cell r="FI52">
            <v>0</v>
          </cell>
          <cell r="FJ52">
            <v>0</v>
          </cell>
          <cell r="FK52">
            <v>0</v>
          </cell>
        </row>
        <row r="53">
          <cell r="A53">
            <v>47</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0</v>
          </cell>
          <cell r="EB53">
            <v>0</v>
          </cell>
          <cell r="EC53">
            <v>0</v>
          </cell>
          <cell r="ED53">
            <v>0</v>
          </cell>
          <cell r="EE53">
            <v>0</v>
          </cell>
          <cell r="EF53">
            <v>0</v>
          </cell>
          <cell r="EG53">
            <v>0</v>
          </cell>
          <cell r="EH53">
            <v>0</v>
          </cell>
          <cell r="EI53">
            <v>0</v>
          </cell>
          <cell r="EJ53">
            <v>0</v>
          </cell>
          <cell r="EK53">
            <v>0</v>
          </cell>
          <cell r="EL53">
            <v>0</v>
          </cell>
          <cell r="EM53">
            <v>0</v>
          </cell>
          <cell r="EN53">
            <v>0</v>
          </cell>
          <cell r="EO53">
            <v>0</v>
          </cell>
          <cell r="EP53">
            <v>0</v>
          </cell>
          <cell r="EQ53">
            <v>0</v>
          </cell>
          <cell r="ER53">
            <v>0</v>
          </cell>
          <cell r="ES53">
            <v>0</v>
          </cell>
          <cell r="ET53">
            <v>0</v>
          </cell>
          <cell r="EU53">
            <v>0</v>
          </cell>
          <cell r="EV53">
            <v>0</v>
          </cell>
          <cell r="EW53">
            <v>0</v>
          </cell>
          <cell r="EX53">
            <v>0</v>
          </cell>
          <cell r="EY53">
            <v>0</v>
          </cell>
          <cell r="EZ53">
            <v>0</v>
          </cell>
          <cell r="FA53">
            <v>0</v>
          </cell>
          <cell r="FB53">
            <v>0</v>
          </cell>
          <cell r="FC53">
            <v>0</v>
          </cell>
          <cell r="FD53">
            <v>0</v>
          </cell>
          <cell r="FE53">
            <v>0</v>
          </cell>
          <cell r="FF53">
            <v>0</v>
          </cell>
          <cell r="FG53">
            <v>0</v>
          </cell>
          <cell r="FH53">
            <v>0</v>
          </cell>
          <cell r="FI53">
            <v>0</v>
          </cell>
          <cell r="FJ53">
            <v>0</v>
          </cell>
          <cell r="FK53">
            <v>0</v>
          </cell>
        </row>
        <row r="54">
          <cell r="A54">
            <v>48</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C54">
            <v>0</v>
          </cell>
          <cell r="ED54">
            <v>0</v>
          </cell>
          <cell r="EE54">
            <v>0</v>
          </cell>
          <cell r="EF54">
            <v>0</v>
          </cell>
          <cell r="EG54">
            <v>0</v>
          </cell>
          <cell r="EH54">
            <v>0</v>
          </cell>
          <cell r="EI54">
            <v>0</v>
          </cell>
          <cell r="EJ54">
            <v>0</v>
          </cell>
          <cell r="EK54">
            <v>0</v>
          </cell>
          <cell r="EL54">
            <v>0</v>
          </cell>
          <cell r="EM54">
            <v>0</v>
          </cell>
          <cell r="EN54">
            <v>0</v>
          </cell>
          <cell r="EO54">
            <v>0</v>
          </cell>
          <cell r="EP54">
            <v>0</v>
          </cell>
          <cell r="EQ54">
            <v>0</v>
          </cell>
          <cell r="ER54">
            <v>0</v>
          </cell>
          <cell r="ES54">
            <v>0</v>
          </cell>
          <cell r="ET54">
            <v>0</v>
          </cell>
          <cell r="EU54">
            <v>0</v>
          </cell>
          <cell r="EV54">
            <v>0</v>
          </cell>
          <cell r="EW54">
            <v>0</v>
          </cell>
          <cell r="EX54">
            <v>0</v>
          </cell>
          <cell r="EY54">
            <v>0</v>
          </cell>
          <cell r="EZ54">
            <v>0</v>
          </cell>
          <cell r="FA54">
            <v>0</v>
          </cell>
          <cell r="FB54">
            <v>0</v>
          </cell>
          <cell r="FC54">
            <v>0</v>
          </cell>
          <cell r="FD54">
            <v>0</v>
          </cell>
          <cell r="FE54">
            <v>0</v>
          </cell>
          <cell r="FF54">
            <v>0</v>
          </cell>
          <cell r="FG54">
            <v>0</v>
          </cell>
          <cell r="FH54">
            <v>0</v>
          </cell>
          <cell r="FI54">
            <v>0</v>
          </cell>
          <cell r="FJ54">
            <v>0</v>
          </cell>
          <cell r="FK54">
            <v>0</v>
          </cell>
        </row>
        <row r="55">
          <cell r="A55">
            <v>49</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v>
          </cell>
          <cell r="EC55">
            <v>0</v>
          </cell>
          <cell r="ED55">
            <v>0</v>
          </cell>
          <cell r="EE55">
            <v>0</v>
          </cell>
          <cell r="EF55">
            <v>0</v>
          </cell>
          <cell r="EG55">
            <v>0</v>
          </cell>
          <cell r="EH55">
            <v>0</v>
          </cell>
          <cell r="EI55">
            <v>0</v>
          </cell>
          <cell r="EJ55">
            <v>0</v>
          </cell>
          <cell r="EK55">
            <v>0</v>
          </cell>
          <cell r="EL55">
            <v>0</v>
          </cell>
          <cell r="EM55">
            <v>0</v>
          </cell>
          <cell r="EN55">
            <v>0</v>
          </cell>
          <cell r="EO55">
            <v>0</v>
          </cell>
          <cell r="EP55">
            <v>0</v>
          </cell>
          <cell r="EQ55">
            <v>0</v>
          </cell>
          <cell r="ER55">
            <v>0</v>
          </cell>
          <cell r="ES55">
            <v>0</v>
          </cell>
          <cell r="ET55">
            <v>0</v>
          </cell>
          <cell r="EU55">
            <v>0</v>
          </cell>
          <cell r="EV55">
            <v>0</v>
          </cell>
          <cell r="EW55">
            <v>0</v>
          </cell>
          <cell r="EX55">
            <v>0</v>
          </cell>
          <cell r="EY55">
            <v>0</v>
          </cell>
          <cell r="EZ55">
            <v>0</v>
          </cell>
          <cell r="FA55">
            <v>0</v>
          </cell>
          <cell r="FB55">
            <v>0</v>
          </cell>
          <cell r="FC55">
            <v>0</v>
          </cell>
          <cell r="FD55">
            <v>0</v>
          </cell>
          <cell r="FE55">
            <v>0</v>
          </cell>
          <cell r="FF55">
            <v>0</v>
          </cell>
          <cell r="FG55">
            <v>0</v>
          </cell>
          <cell r="FH55">
            <v>0</v>
          </cell>
          <cell r="FI55">
            <v>0</v>
          </cell>
          <cell r="FJ55">
            <v>0</v>
          </cell>
          <cell r="FK55">
            <v>0</v>
          </cell>
        </row>
        <row r="56">
          <cell r="A56">
            <v>50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0</v>
          </cell>
          <cell r="DT56">
            <v>0</v>
          </cell>
          <cell r="DU56">
            <v>0</v>
          </cell>
          <cell r="DV56">
            <v>0</v>
          </cell>
          <cell r="DW56">
            <v>0</v>
          </cell>
          <cell r="DX56">
            <v>0</v>
          </cell>
          <cell r="DY56">
            <v>0</v>
          </cell>
          <cell r="DZ56">
            <v>0</v>
          </cell>
          <cell r="EA56">
            <v>0</v>
          </cell>
          <cell r="EB56">
            <v>0</v>
          </cell>
          <cell r="EC56">
            <v>0</v>
          </cell>
          <cell r="ED56">
            <v>0</v>
          </cell>
          <cell r="EE56">
            <v>0</v>
          </cell>
          <cell r="EF56">
            <v>0</v>
          </cell>
          <cell r="EG56">
            <v>0</v>
          </cell>
          <cell r="EH56">
            <v>0</v>
          </cell>
          <cell r="EI56">
            <v>0</v>
          </cell>
          <cell r="EJ56">
            <v>0</v>
          </cell>
          <cell r="EK56">
            <v>0</v>
          </cell>
          <cell r="EL56">
            <v>0</v>
          </cell>
          <cell r="EM56">
            <v>0</v>
          </cell>
          <cell r="EN56">
            <v>0</v>
          </cell>
          <cell r="EO56">
            <v>0</v>
          </cell>
          <cell r="EP56">
            <v>0</v>
          </cell>
          <cell r="EQ56">
            <v>0</v>
          </cell>
          <cell r="ER56">
            <v>0</v>
          </cell>
          <cell r="ES56">
            <v>0</v>
          </cell>
          <cell r="ET56">
            <v>0</v>
          </cell>
          <cell r="EU56">
            <v>0</v>
          </cell>
          <cell r="EV56">
            <v>0</v>
          </cell>
          <cell r="EW56">
            <v>0</v>
          </cell>
          <cell r="EX56">
            <v>0</v>
          </cell>
          <cell r="EY56">
            <v>0</v>
          </cell>
          <cell r="EZ56">
            <v>0</v>
          </cell>
          <cell r="FA56">
            <v>0</v>
          </cell>
          <cell r="FB56">
            <v>0</v>
          </cell>
          <cell r="FC56">
            <v>0</v>
          </cell>
          <cell r="FD56">
            <v>0</v>
          </cell>
          <cell r="FE56">
            <v>0</v>
          </cell>
          <cell r="FF56">
            <v>0</v>
          </cell>
          <cell r="FG56">
            <v>0</v>
          </cell>
          <cell r="FH56">
            <v>0</v>
          </cell>
          <cell r="FI56">
            <v>0</v>
          </cell>
          <cell r="FJ56">
            <v>0</v>
          </cell>
          <cell r="FK56">
            <v>0</v>
          </cell>
        </row>
      </sheetData>
      <sheetData sheetId="18"/>
      <sheetData sheetId="19"/>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4662 UW Data Form - New"/>
      <sheetName val="COA Code"/>
      <sheetName val="Actual360 &amp; 30360 Amort schd"/>
      <sheetName val="OP Stmt Input"/>
      <sheetName val="Rent Roll"/>
      <sheetName val="UW Detail"/>
      <sheetName val="UW Exit Strategy - NEW"/>
      <sheetName val="Collections"/>
      <sheetName val="4662_UW_Data_Form_-_New"/>
      <sheetName val="COA_Code"/>
      <sheetName val="Actual360_&amp;_30360_Amort_schd"/>
      <sheetName val="OP_Stmt_Input"/>
      <sheetName val="Rent_Roll"/>
      <sheetName val="UW_Detail"/>
      <sheetName val="UW_Exit_Strategy_-_NEW"/>
      <sheetName val="4662_UW_Data_Form_-_New1"/>
      <sheetName val="COA_Code1"/>
      <sheetName val="Actual360_&amp;_30360_Amort_schd1"/>
      <sheetName val="OP_Stmt_Input1"/>
      <sheetName val="Rent_Roll1"/>
      <sheetName val="UW_Detail1"/>
      <sheetName val="UW_Exit_Strategy_-_NEW1"/>
      <sheetName val="Sheet1"/>
      <sheetName val="Dropdowns (DNP)"/>
      <sheetName val="Sheet3"/>
      <sheetName val="Source Data"/>
      <sheetName val="drop down"/>
      <sheetName val="Values"/>
      <sheetName val="Drop Downs"/>
      <sheetName val="rates"/>
      <sheetName val="Input Page"/>
      <sheetName val="External Links for Tom"/>
      <sheetName val="Summary"/>
      <sheetName val="UW Sources and Uses"/>
      <sheetName val="Quote Memo"/>
      <sheetName val="historical UW"/>
      <sheetName val="Sensitivity Analysis"/>
      <sheetName val="Replacement Reserves"/>
      <sheetName val="Existing Loan Amort Schedule"/>
      <sheetName val="2013 PG 1"/>
      <sheetName val="2013 PG 2"/>
      <sheetName val="2013 PG 3"/>
      <sheetName val="2013 PG 4    "/>
      <sheetName val="2013 PG 5"/>
      <sheetName val="2264-A PG 1"/>
      <sheetName val="2264-A PG 2"/>
      <sheetName val="2264-A PG 3"/>
      <sheetName val="2264-A PG 4"/>
      <sheetName val="2264A Worksheet"/>
      <sheetName val="Computation page"/>
      <sheetName val="Lists"/>
      <sheetName val="Burbank"/>
      <sheetName val="Sizing Playground"/>
      <sheetName val="BackOffice"/>
      <sheetName val="DropDown Lists"/>
      <sheetName val="Grid"/>
      <sheetName val="Cap Costs Playground"/>
      <sheetName val="Master_XML"/>
      <sheetName val="VACANCY2"/>
      <sheetName val="Quote Form"/>
      <sheetName val="FLEX Menu"/>
      <sheetName val="CF Analysis"/>
      <sheetName val="Sales Rep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Cash Inv"/>
      <sheetName val="SourceUse"/>
      <sheetName val="Assumpt-Gen"/>
      <sheetName val="Assumpt"/>
      <sheetName val="Monthly CF"/>
      <sheetName val="BudgetSummary"/>
      <sheetName val="Assumpt-Absorption"/>
      <sheetName val="Change"/>
      <sheetName val="Proj Overview"/>
      <sheetName val="Rev Budget"/>
      <sheetName val="Equity Rtrn"/>
      <sheetName val="Notes"/>
      <sheetName val="Recon"/>
    </sheetNames>
    <sheetDataSet>
      <sheetData sheetId="0"/>
      <sheetData sheetId="1"/>
      <sheetData sheetId="2"/>
      <sheetData sheetId="3">
        <row r="65">
          <cell r="J65">
            <v>38565</v>
          </cell>
        </row>
        <row r="66">
          <cell r="J66">
            <v>38565</v>
          </cell>
        </row>
        <row r="100">
          <cell r="H100">
            <v>9933.7829181494653</v>
          </cell>
        </row>
        <row r="117">
          <cell r="H117">
            <v>2.5000000000000001E-2</v>
          </cell>
        </row>
      </sheetData>
      <sheetData sheetId="4"/>
      <sheetData sheetId="5"/>
      <sheetData sheetId="6"/>
      <sheetData sheetId="7"/>
      <sheetData sheetId="8"/>
      <sheetData sheetId="9"/>
      <sheetData sheetId="10"/>
      <sheetData sheetId="11"/>
      <sheetData sheetId="12"/>
      <sheetData sheetId="13"/>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idualModel"/>
      <sheetName val="Retail"/>
      <sheetName val="Office"/>
      <sheetName val="Hotel"/>
      <sheetName val="ForRentApts"/>
      <sheetName val="ForSaleCondos"/>
      <sheetName val="Codes"/>
      <sheetName val="Consolidated"/>
      <sheetName val="Considered"/>
      <sheetName val="JGStats"/>
      <sheetName val="RetailData"/>
      <sheetName val="ChgLog"/>
      <sheetName val="Sheet1"/>
    </sheetNames>
    <sheetDataSet>
      <sheetData sheetId="0"/>
      <sheetData sheetId="1"/>
      <sheetData sheetId="2"/>
      <sheetData sheetId="3"/>
      <sheetData sheetId="4"/>
      <sheetData sheetId="5"/>
      <sheetData sheetId="6">
        <row r="5">
          <cell r="B5" t="str">
            <v>Retail</v>
          </cell>
          <cell r="C5" t="str">
            <v>SF</v>
          </cell>
          <cell r="D5" t="str">
            <v>SF</v>
          </cell>
          <cell r="E5" t="str">
            <v>Parking Spaces/1,000 SF</v>
          </cell>
          <cell r="F5">
            <v>999.99</v>
          </cell>
          <cell r="G5">
            <v>1</v>
          </cell>
        </row>
        <row r="6">
          <cell r="B6" t="str">
            <v>Office</v>
          </cell>
          <cell r="C6" t="str">
            <v>SF</v>
          </cell>
          <cell r="D6" t="str">
            <v>SF</v>
          </cell>
          <cell r="E6" t="str">
            <v>Parking Spaces/1,000 SF</v>
          </cell>
          <cell r="F6">
            <v>999.99</v>
          </cell>
          <cell r="G6">
            <v>1</v>
          </cell>
        </row>
        <row r="7">
          <cell r="B7" t="str">
            <v>Condominium Units</v>
          </cell>
          <cell r="C7" t="str">
            <v>Units</v>
          </cell>
          <cell r="D7" t="str">
            <v>Unit</v>
          </cell>
          <cell r="E7" t="str">
            <v>Parking Spaces/Unit</v>
          </cell>
          <cell r="F7">
            <v>999.99</v>
          </cell>
          <cell r="G7">
            <v>2</v>
          </cell>
        </row>
        <row r="8">
          <cell r="B8" t="str">
            <v>Condominium SF</v>
          </cell>
          <cell r="C8" t="str">
            <v>SF</v>
          </cell>
          <cell r="D8" t="str">
            <v>SF</v>
          </cell>
          <cell r="E8" t="str">
            <v>Parking Spaces/1,000 SF</v>
          </cell>
          <cell r="F8">
            <v>999.99</v>
          </cell>
          <cell r="G8">
            <v>1</v>
          </cell>
        </row>
        <row r="9">
          <cell r="B9" t="str">
            <v>Apartment SF</v>
          </cell>
          <cell r="C9" t="str">
            <v>SF</v>
          </cell>
          <cell r="D9" t="str">
            <v>SF</v>
          </cell>
          <cell r="E9" t="str">
            <v>Parking Spaces/1,000 SF</v>
          </cell>
          <cell r="F9">
            <v>999.99</v>
          </cell>
          <cell r="G9">
            <v>1</v>
          </cell>
        </row>
        <row r="10">
          <cell r="B10" t="str">
            <v>Apartment Units</v>
          </cell>
          <cell r="C10" t="str">
            <v>Units</v>
          </cell>
          <cell r="D10" t="str">
            <v>Unit</v>
          </cell>
          <cell r="E10" t="str">
            <v>Parking Spaces/Unit</v>
          </cell>
          <cell r="F10">
            <v>999.99</v>
          </cell>
          <cell r="G10">
            <v>2</v>
          </cell>
        </row>
        <row r="11">
          <cell r="B11" t="str">
            <v>Hotel Rooms</v>
          </cell>
          <cell r="C11" t="str">
            <v>Rooms</v>
          </cell>
          <cell r="D11" t="str">
            <v>Room</v>
          </cell>
          <cell r="E11" t="str">
            <v>Parking Spaces/Room</v>
          </cell>
          <cell r="F11">
            <v>999.99</v>
          </cell>
          <cell r="G11">
            <v>2</v>
          </cell>
        </row>
        <row r="12">
          <cell r="B12" t="str">
            <v>Hotel SF</v>
          </cell>
          <cell r="C12" t="str">
            <v>SF</v>
          </cell>
          <cell r="D12" t="str">
            <v>SF</v>
          </cell>
          <cell r="E12" t="str">
            <v>Parking Spaces/1,000 SF</v>
          </cell>
          <cell r="F12">
            <v>999.99</v>
          </cell>
          <cell r="G12">
            <v>1</v>
          </cell>
        </row>
        <row r="27">
          <cell r="K27" t="str">
            <v>Yes</v>
          </cell>
        </row>
        <row r="28">
          <cell r="K28" t="str">
            <v>No</v>
          </cell>
        </row>
      </sheetData>
      <sheetData sheetId="7"/>
      <sheetData sheetId="8"/>
      <sheetData sheetId="9"/>
      <sheetData sheetId="10"/>
      <sheetData sheetId="11"/>
      <sheetData sheetId="1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amp;U"/>
      <sheetName val="Cash Flow"/>
      <sheetName val="Assumptions"/>
      <sheetName val="Absorption"/>
      <sheetName val="Terminal Value"/>
      <sheetName val="Stab. Pro Forma"/>
      <sheetName val="Months"/>
    </sheetNames>
    <sheetDataSet>
      <sheetData sheetId="0">
        <row r="50">
          <cell r="H50">
            <v>8</v>
          </cell>
        </row>
      </sheetData>
      <sheetData sheetId="1" refreshError="1"/>
      <sheetData sheetId="2" refreshError="1"/>
      <sheetData sheetId="3"/>
      <sheetData sheetId="4" refreshError="1"/>
      <sheetData sheetId="5" refreshError="1"/>
      <sheetData sheetId="6" refreshError="1"/>
      <sheetData sheetId="7"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Proj Overview"/>
      <sheetName val="Cash Inv"/>
      <sheetName val="SourceUse"/>
      <sheetName val="Sales Matrix"/>
      <sheetName val="Monthly CF"/>
      <sheetName val="Assumpt"/>
      <sheetName val="Assumpt-Gen"/>
      <sheetName val="Assumpt-Absorption"/>
      <sheetName val="Rev Budget"/>
      <sheetName val="Equity Rtrn"/>
      <sheetName val="Notes"/>
      <sheetName val="Recon"/>
    </sheetNames>
    <sheetDataSet>
      <sheetData sheetId="0"/>
      <sheetData sheetId="1"/>
      <sheetData sheetId="2"/>
      <sheetData sheetId="3"/>
      <sheetData sheetId="4"/>
      <sheetData sheetId="5"/>
      <sheetData sheetId="6"/>
      <sheetData sheetId="7">
        <row r="108">
          <cell r="G108">
            <v>3.5000000000000003E-2</v>
          </cell>
        </row>
      </sheetData>
      <sheetData sheetId="8"/>
      <sheetData sheetId="9"/>
      <sheetData sheetId="10"/>
      <sheetData sheetId="11"/>
      <sheetData sheetId="12"/>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amp;U"/>
      <sheetName val="Cash Flow"/>
      <sheetName val="Assumptions"/>
      <sheetName val="Absorption"/>
      <sheetName val="Months"/>
    </sheetNames>
    <sheetDataSet>
      <sheetData sheetId="0" refreshError="1"/>
      <sheetData sheetId="1" refreshError="1"/>
      <sheetData sheetId="2"/>
      <sheetData sheetId="3" refreshError="1">
        <row r="16">
          <cell r="B16">
            <v>0.04</v>
          </cell>
        </row>
      </sheetData>
      <sheetData sheetId="4" refreshError="1"/>
      <sheetData sheetId="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 &amp; U"/>
      <sheetName val="Cash Flow"/>
      <sheetName val="Biscayne Landing Town Center v3"/>
    </sheetNames>
    <sheetDataSet>
      <sheetData sheetId="0" refreshError="1">
        <row r="5">
          <cell r="D5">
            <v>290</v>
          </cell>
        </row>
        <row r="26">
          <cell r="D26">
            <v>250</v>
          </cell>
        </row>
        <row r="27">
          <cell r="I27">
            <v>0.05</v>
          </cell>
        </row>
        <row r="33">
          <cell r="I33">
            <v>0.03</v>
          </cell>
        </row>
        <row r="69">
          <cell r="D69">
            <v>0.8</v>
          </cell>
        </row>
        <row r="87">
          <cell r="I87">
            <v>6.25E-2</v>
          </cell>
        </row>
        <row r="102">
          <cell r="I102">
            <v>6.25E-2</v>
          </cell>
        </row>
      </sheetData>
      <sheetData sheetId="1" refreshError="1">
        <row r="47">
          <cell r="F47">
            <v>396143790.33624929</v>
          </cell>
          <cell r="H47">
            <v>92718290.325655952</v>
          </cell>
          <cell r="J47">
            <v>10302032.258406207</v>
          </cell>
        </row>
      </sheetData>
      <sheetData sheetId="2" refreshError="1"/>
      <sheetData sheetId="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ustomize Your Loan Manager"/>
      <sheetName val="Loan Data"/>
      <sheetName val="Loan Amortization Table"/>
      <sheetName val="Summary Graph"/>
      <sheetName val="Macros"/>
      <sheetName val="Lock"/>
      <sheetName val="ChgLoan"/>
      <sheetName val="Intl Data Table"/>
    </sheetNames>
    <sheetDataSet>
      <sheetData sheetId="0" refreshError="1">
        <row r="21">
          <cell r="G21">
            <v>72</v>
          </cell>
        </row>
      </sheetData>
      <sheetData sheetId="1" refreshError="1"/>
      <sheetData sheetId="2"/>
      <sheetData sheetId="3" refreshError="1"/>
      <sheetData sheetId="4" refreshError="1"/>
      <sheetData sheetId="5" refreshError="1"/>
      <sheetData sheetId="6" refreshError="1"/>
      <sheetData sheetId="7"/>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SourceUse"/>
      <sheetName val="Proj Overview"/>
      <sheetName val="Assumpt-Absorption"/>
      <sheetName val="Assumpt-Gen"/>
      <sheetName val="Construction Sched"/>
      <sheetName val="Sale Lease-up Sched"/>
      <sheetName val="10 Yr Cash Flow"/>
      <sheetName val="Terminal Value"/>
      <sheetName val="Analyses"/>
      <sheetName val="Comm Cost Calc"/>
      <sheetName val="Equity Rtrn"/>
      <sheetName val="Notes"/>
      <sheetName val="Recon"/>
    </sheetNames>
    <sheetDataSet>
      <sheetData sheetId="0"/>
      <sheetData sheetId="1" refreshError="1"/>
      <sheetData sheetId="2" refreshError="1"/>
      <sheetData sheetId="3" refreshError="1"/>
      <sheetData sheetId="4">
        <row r="107">
          <cell r="H107">
            <v>0</v>
          </cell>
        </row>
        <row r="114">
          <cell r="H114">
            <v>6.3E-2</v>
          </cell>
        </row>
        <row r="123">
          <cell r="H123">
            <v>30</v>
          </cell>
        </row>
        <row r="158">
          <cell r="H158">
            <v>0.05</v>
          </cell>
        </row>
        <row r="159">
          <cell r="H159">
            <v>0.05</v>
          </cell>
        </row>
        <row r="173">
          <cell r="H173">
            <v>0.95</v>
          </cell>
        </row>
        <row r="174">
          <cell r="H174">
            <v>18</v>
          </cell>
        </row>
        <row r="181">
          <cell r="H181">
            <v>0.02</v>
          </cell>
        </row>
        <row r="183">
          <cell r="H183">
            <v>0.8</v>
          </cell>
        </row>
        <row r="184">
          <cell r="H184">
            <v>1496</v>
          </cell>
        </row>
        <row r="189">
          <cell r="D189">
            <v>27</v>
          </cell>
          <cell r="E189">
            <v>2.25</v>
          </cell>
        </row>
        <row r="190">
          <cell r="D190">
            <v>39</v>
          </cell>
          <cell r="E190">
            <v>2.3199999999999998</v>
          </cell>
        </row>
        <row r="191">
          <cell r="D191">
            <v>51</v>
          </cell>
          <cell r="E191">
            <v>2.39</v>
          </cell>
        </row>
        <row r="192">
          <cell r="D192">
            <v>63</v>
          </cell>
          <cell r="E192">
            <v>2.46</v>
          </cell>
        </row>
        <row r="193">
          <cell r="D193">
            <v>75</v>
          </cell>
          <cell r="E193">
            <v>2.5299999999999998</v>
          </cell>
        </row>
        <row r="194">
          <cell r="D194">
            <v>87</v>
          </cell>
          <cell r="E194">
            <v>2.61</v>
          </cell>
        </row>
        <row r="195">
          <cell r="D195">
            <v>99</v>
          </cell>
          <cell r="E195">
            <v>2.69</v>
          </cell>
        </row>
        <row r="196">
          <cell r="D196">
            <v>111</v>
          </cell>
          <cell r="E196">
            <v>2.77</v>
          </cell>
        </row>
        <row r="197">
          <cell r="D197">
            <v>123</v>
          </cell>
          <cell r="E197">
            <v>2.85</v>
          </cell>
        </row>
        <row r="198">
          <cell r="D198">
            <v>135</v>
          </cell>
          <cell r="E198">
            <v>2.94</v>
          </cell>
        </row>
        <row r="199">
          <cell r="D199">
            <v>147</v>
          </cell>
          <cell r="E199">
            <v>3.03</v>
          </cell>
          <cell r="K199">
            <v>-414157.03712399997</v>
          </cell>
        </row>
        <row r="200">
          <cell r="D200">
            <v>159</v>
          </cell>
          <cell r="E200">
            <v>3.12</v>
          </cell>
        </row>
        <row r="204">
          <cell r="D204">
            <v>1</v>
          </cell>
          <cell r="E204">
            <v>0.25</v>
          </cell>
          <cell r="F204">
            <v>0.25</v>
          </cell>
        </row>
        <row r="205">
          <cell r="D205">
            <v>2</v>
          </cell>
          <cell r="E205">
            <v>0.1</v>
          </cell>
          <cell r="F205">
            <v>0.35</v>
          </cell>
        </row>
        <row r="206">
          <cell r="D206">
            <v>3</v>
          </cell>
          <cell r="E206">
            <v>0.05</v>
          </cell>
          <cell r="F206">
            <v>0.39999999999999997</v>
          </cell>
        </row>
        <row r="207">
          <cell r="D207">
            <v>4</v>
          </cell>
          <cell r="E207">
            <v>0.05</v>
          </cell>
          <cell r="F207">
            <v>0.44999999999999996</v>
          </cell>
        </row>
        <row r="208">
          <cell r="D208">
            <v>5</v>
          </cell>
          <cell r="E208">
            <v>0.05</v>
          </cell>
          <cell r="F208">
            <v>0.49999999999999994</v>
          </cell>
        </row>
        <row r="209">
          <cell r="D209">
            <v>6</v>
          </cell>
          <cell r="E209">
            <v>0.05</v>
          </cell>
          <cell r="F209">
            <v>0.54999999999999993</v>
          </cell>
        </row>
        <row r="210">
          <cell r="D210">
            <v>7</v>
          </cell>
          <cell r="E210">
            <v>0.05</v>
          </cell>
          <cell r="F210">
            <v>0.6</v>
          </cell>
        </row>
        <row r="211">
          <cell r="D211">
            <v>8</v>
          </cell>
          <cell r="E211">
            <v>0.05</v>
          </cell>
          <cell r="F211">
            <v>0.65</v>
          </cell>
        </row>
        <row r="212">
          <cell r="D212">
            <v>9</v>
          </cell>
          <cell r="E212">
            <v>0.03</v>
          </cell>
          <cell r="F212">
            <v>0.68</v>
          </cell>
        </row>
        <row r="213">
          <cell r="D213">
            <v>10</v>
          </cell>
          <cell r="E213">
            <v>0.03</v>
          </cell>
          <cell r="F213">
            <v>0.71000000000000008</v>
          </cell>
        </row>
        <row r="214">
          <cell r="D214">
            <v>11</v>
          </cell>
          <cell r="E214">
            <v>0.03</v>
          </cell>
          <cell r="F214">
            <v>0.7400000000000001</v>
          </cell>
        </row>
        <row r="215">
          <cell r="D215">
            <v>12</v>
          </cell>
          <cell r="E215">
            <v>0.03</v>
          </cell>
          <cell r="F215">
            <v>0.77000000000000013</v>
          </cell>
        </row>
        <row r="216">
          <cell r="D216">
            <v>13</v>
          </cell>
          <cell r="E216">
            <v>0.03</v>
          </cell>
          <cell r="F216">
            <v>0.80000000000000016</v>
          </cell>
        </row>
        <row r="217">
          <cell r="D217">
            <v>14</v>
          </cell>
          <cell r="E217">
            <v>0.03</v>
          </cell>
          <cell r="F217">
            <v>0.83000000000000018</v>
          </cell>
        </row>
        <row r="218">
          <cell r="D218">
            <v>15</v>
          </cell>
          <cell r="E218">
            <v>0.03</v>
          </cell>
          <cell r="F218">
            <v>0.86000000000000021</v>
          </cell>
        </row>
        <row r="219">
          <cell r="D219">
            <v>16</v>
          </cell>
          <cell r="E219">
            <v>0.03</v>
          </cell>
          <cell r="F219">
            <v>0.89000000000000024</v>
          </cell>
        </row>
        <row r="220">
          <cell r="D220">
            <v>17</v>
          </cell>
          <cell r="E220">
            <v>0.03</v>
          </cell>
          <cell r="F220">
            <v>0.92000000000000026</v>
          </cell>
        </row>
        <row r="221">
          <cell r="D221">
            <v>18</v>
          </cell>
          <cell r="E221">
            <v>0.03</v>
          </cell>
          <cell r="F221">
            <v>0.95000000000000029</v>
          </cell>
        </row>
      </sheetData>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tmt"/>
      <sheetName val="Cash Flow Stmt 98-99"/>
      <sheetName val="BS ASSUMPT"/>
      <sheetName val="Balance Sheets"/>
      <sheetName val="Cons PL-Cash"/>
      <sheetName val="Cons PL-Accrual"/>
      <sheetName val="Monthly Detail-All"/>
      <sheetName val="Assumptions"/>
      <sheetName val="Loan Data Arkwright"/>
      <sheetName val="Loan Amort Table Arkwr"/>
      <sheetName val="audit deprec"/>
      <sheetName val="Compare Scenarios ND"/>
      <sheetName val="Compare Scenarios NMT"/>
      <sheetName val="Cash Flow no Dal"/>
    </sheetNames>
    <sheetDataSet>
      <sheetData sheetId="0"/>
      <sheetData sheetId="1"/>
      <sheetData sheetId="2"/>
      <sheetData sheetId="3"/>
      <sheetData sheetId="4"/>
      <sheetData sheetId="5" refreshError="1"/>
      <sheetData sheetId="6"/>
      <sheetData sheetId="7"/>
      <sheetData sheetId="8" refreshError="1">
        <row r="17">
          <cell r="I17">
            <v>30</v>
          </cell>
        </row>
        <row r="18">
          <cell r="I18">
            <v>12</v>
          </cell>
        </row>
      </sheetData>
      <sheetData sheetId="9"/>
      <sheetData sheetId="10"/>
      <sheetData sheetId="11"/>
      <sheetData sheetId="12"/>
      <sheetData sheetId="13"/>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liminary Review"/>
      <sheetName val="Overview"/>
      <sheetName val="15-Yr Pro"/>
      <sheetName val="Op Data"/>
      <sheetName val="Bond App S &amp; U"/>
      <sheetName val="Unit Mix"/>
      <sheetName val="2002 Bond App S&amp;U"/>
      <sheetName val="S &amp; U"/>
      <sheetName val="Draw Overview"/>
      <sheetName val="Draw Detail"/>
      <sheetName val="Const Break"/>
      <sheetName val="Construction Bids"/>
      <sheetName val="Draw Sch"/>
      <sheetName val="IRR Model"/>
      <sheetName val="Lease Up"/>
      <sheetName val="Pre-Closing Funds Required"/>
      <sheetName val="Bond App Pro"/>
      <sheetName val="Stab Op Pro"/>
      <sheetName val="Cost of Issuance"/>
      <sheetName val="Constuction Schedule"/>
      <sheetName val="Cost Items"/>
      <sheetName val="Application S&amp;U"/>
      <sheetName val="My App S&amp;U"/>
      <sheetName val="App Const Breakdown"/>
      <sheetName val="App Sources &amp; Uses"/>
      <sheetName val="App Income &amp; Expense Proforma"/>
      <sheetName val="Sources"/>
      <sheetName val="Amo Sch"/>
      <sheetName val="Depreciation"/>
      <sheetName val="Cash Flow &amp; Tax Inc"/>
      <sheetName val="PREFERRED RETURNS"/>
      <sheetName val="ROE THRESHOLD"/>
      <sheetName val="REFINANCING &amp; PARTNERSHIP SALE"/>
      <sheetName val="ORIGINAL ISSUE DISCOUNT "/>
      <sheetName val="ASSUMPTIONS"/>
      <sheetName val="SYNDICATION MODEL"/>
      <sheetName val="INPUT SHEET"/>
      <sheetName val="SYNDICATION RO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10">
          <cell r="C10">
            <v>0</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F2"/>
      <sheetName val="CF3"/>
      <sheetName val="SALE"/>
      <sheetName val="DETAIL"/>
      <sheetName val="OPXSUM"/>
      <sheetName val="UNITMIX"/>
      <sheetName val="RECUR"/>
      <sheetName val="TURNOVER"/>
      <sheetName val="CAPITAL"/>
      <sheetName val="OTHRINC"/>
      <sheetName val="INDRCTEXP"/>
      <sheetName val="DRCTEXP1"/>
      <sheetName val="DRCTEXP2"/>
      <sheetName val="A"/>
      <sheetName val="ASSETS"/>
      <sheetName val="recv"/>
    </sheetNames>
    <sheetDataSet>
      <sheetData sheetId="0" refreshError="1"/>
      <sheetData sheetId="1" refreshError="1"/>
      <sheetData sheetId="2" refreshError="1"/>
      <sheetData sheetId="3" refreshError="1">
        <row r="7">
          <cell r="F7" t="str">
            <v>CONSERVATIVE TEN-YEAR CASH FLOW ASSUMPTIONS</v>
          </cell>
        </row>
        <row r="8">
          <cell r="F8" t="str">
            <v>For the year ending December 31st</v>
          </cell>
        </row>
        <row r="9">
          <cell r="F9" t="str">
            <v>Occupancy</v>
          </cell>
        </row>
        <row r="14">
          <cell r="F14" t="str">
            <v>Growth  Rates</v>
          </cell>
        </row>
        <row r="15">
          <cell r="J15">
            <v>0.1188138518197471</v>
          </cell>
          <cell r="K15">
            <v>0.1239356920515069</v>
          </cell>
        </row>
        <row r="18">
          <cell r="F18" t="str">
            <v>Rental  Rates</v>
          </cell>
        </row>
        <row r="21">
          <cell r="F21" t="str">
            <v>Rental  Rates  PSF</v>
          </cell>
        </row>
        <row r="25">
          <cell r="F25" t="str">
            <v>TEN-YEAR PROFORMA</v>
          </cell>
        </row>
        <row r="26">
          <cell r="F26" t="str">
            <v>REVENUE</v>
          </cell>
        </row>
        <row r="39">
          <cell r="F39" t="str">
            <v>GROSS INCOME</v>
          </cell>
        </row>
        <row r="43">
          <cell r="F43" t="str">
            <v>OPERATING EXPENSES</v>
          </cell>
        </row>
        <row r="49">
          <cell r="F49" t="str">
            <v>TOTAL OPERATING EXPENSES</v>
          </cell>
        </row>
        <row r="51">
          <cell r="F51" t="str">
            <v>Recurring Capital</v>
          </cell>
        </row>
        <row r="53">
          <cell r="F53" t="str">
            <v>NET OPERATING INCOME</v>
          </cell>
        </row>
        <row r="56">
          <cell r="F56" t="str">
            <v xml:space="preserve">Note 1:  It is assumed that 80% of the units roll to Market Rent from 1999 to 2003 on a straight line basis.  Rental Income growth increases each year from 1999 to 2003 </v>
          </cell>
        </row>
        <row r="57">
          <cell r="F57" t="str">
            <v xml:space="preserve">because the spread between units that have not turned and market rents is widening. </v>
          </cell>
        </row>
        <row r="58">
          <cell r="F58" t="str">
            <v>Note 2:  Market Rent grows at 4%.  This assumes a full renovation of the common areas and units.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amp;U"/>
      <sheetName val="Cash Flow"/>
      <sheetName val="HC&amp;Fin_Assumpt"/>
      <sheetName val="Assumptions"/>
      <sheetName val="Absorption"/>
      <sheetName val="Months"/>
    </sheetNames>
    <sheetDataSet>
      <sheetData sheetId="0">
        <row r="30">
          <cell r="D30">
            <v>253</v>
          </cell>
        </row>
      </sheetData>
      <sheetData sheetId="1"/>
      <sheetData sheetId="2"/>
      <sheetData sheetId="3">
        <row r="8">
          <cell r="G8">
            <v>63339580.566388786</v>
          </cell>
        </row>
        <row r="9">
          <cell r="G9">
            <v>2428663.6012787437</v>
          </cell>
        </row>
      </sheetData>
      <sheetData sheetId="4"/>
      <sheetData sheetId="5"/>
      <sheetData sheetId="6"/>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amp;U"/>
      <sheetName val="Cash Flow"/>
      <sheetName val="Assumptions"/>
      <sheetName val="Absorption"/>
      <sheetName val="Months"/>
    </sheetNames>
    <sheetDataSet>
      <sheetData sheetId="0"/>
      <sheetData sheetId="1"/>
      <sheetData sheetId="2"/>
      <sheetData sheetId="3">
        <row r="23">
          <cell r="F23">
            <v>2349270</v>
          </cell>
        </row>
      </sheetData>
      <sheetData sheetId="4"/>
      <sheetData sheetId="5"/>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Proj Overview"/>
      <sheetName val="Cash Inv"/>
      <sheetName val="SourceUse"/>
      <sheetName val="Monthly CF"/>
      <sheetName val="Assumpt"/>
      <sheetName val="Assumpt-Gen"/>
      <sheetName val="Assumpt-Absorption"/>
      <sheetName val="Actual"/>
      <sheetName val="Sales Matrix"/>
      <sheetName val="ReForecast"/>
      <sheetName val="Monthly CF (2)"/>
      <sheetName val="Equity Rtrn"/>
      <sheetName val="Notes"/>
      <sheetName val="Recon"/>
    </sheetNames>
    <sheetDataSet>
      <sheetData sheetId="0"/>
      <sheetData sheetId="1"/>
      <sheetData sheetId="2"/>
      <sheetData sheetId="3"/>
      <sheetData sheetId="4"/>
      <sheetData sheetId="5"/>
      <sheetData sheetId="6">
        <row r="47">
          <cell r="G47">
            <v>1</v>
          </cell>
        </row>
        <row r="52">
          <cell r="G52">
            <v>4</v>
          </cell>
        </row>
        <row r="54">
          <cell r="G54">
            <v>3</v>
          </cell>
        </row>
        <row r="92">
          <cell r="H92">
            <v>18000</v>
          </cell>
        </row>
        <row r="179">
          <cell r="H179">
            <v>500</v>
          </cell>
        </row>
        <row r="182">
          <cell r="H182">
            <v>2.8000000000000001E-2</v>
          </cell>
        </row>
        <row r="183">
          <cell r="H183">
            <v>1.27</v>
          </cell>
        </row>
        <row r="193">
          <cell r="H193">
            <v>0.33</v>
          </cell>
        </row>
        <row r="201">
          <cell r="H201">
            <v>0.05</v>
          </cell>
        </row>
        <row r="224">
          <cell r="H224">
            <v>0</v>
          </cell>
        </row>
      </sheetData>
      <sheetData sheetId="7"/>
      <sheetData sheetId="8"/>
      <sheetData sheetId="9"/>
      <sheetData sheetId="10"/>
      <sheetData sheetId="11"/>
      <sheetData sheetId="12"/>
      <sheetData sheetId="13"/>
      <sheetData sheetId="14"/>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antt"/>
      <sheetName val="gantt chart multi-parcel develo"/>
    </sheetNames>
    <definedNames>
      <definedName name="gjkjkjgk" refersTo="#REF!"/>
      <definedName name="GoAssetChart" refersTo="#REF!"/>
      <definedName name="GoBack" refersTo="#REF!"/>
      <definedName name="GoBalanceSheet" refersTo="#REF!"/>
      <definedName name="GoCashFlow" refersTo="#REF!"/>
      <definedName name="GoData" refersTo="#REF!"/>
      <definedName name="GoIncomeChart" refersTo="#REF!"/>
      <definedName name="hgjghjghjk" refersTo="#REF!"/>
      <definedName name="hjhjhjh" refersTo="#REF!"/>
      <definedName name="jgkjkjk" refersTo="#REF!"/>
    </definedNames>
    <sheetDataSet>
      <sheetData sheetId="0"/>
      <sheetData sheetId="1"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amp;U"/>
      <sheetName val="Cash Flow"/>
      <sheetName val="HC&amp;Fin_Assumpt"/>
      <sheetName val="Assumptions"/>
      <sheetName val="Absorption"/>
      <sheetName val="Months"/>
    </sheetNames>
    <sheetDataSet>
      <sheetData sheetId="0"/>
      <sheetData sheetId="1"/>
      <sheetData sheetId="2"/>
      <sheetData sheetId="3">
        <row r="9">
          <cell r="G9">
            <v>6372728.7257901747</v>
          </cell>
        </row>
        <row r="11">
          <cell r="G11">
            <v>40094030.827587321</v>
          </cell>
        </row>
        <row r="13">
          <cell r="G13">
            <v>20856890</v>
          </cell>
        </row>
      </sheetData>
      <sheetData sheetId="4"/>
      <sheetData sheetId="5"/>
      <sheetData sheetId="6"/>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amp;U"/>
      <sheetName val="Cash Flow"/>
      <sheetName val="Cmmrcial_Assumpt"/>
      <sheetName val="Assumptions"/>
      <sheetName val="Absorption"/>
      <sheetName val="Months"/>
      <sheetName val="HC&amp;Fin_Assumpt"/>
    </sheetNames>
    <sheetDataSet>
      <sheetData sheetId="0" refreshError="1"/>
      <sheetData sheetId="1"/>
      <sheetData sheetId="2"/>
      <sheetData sheetId="3" refreshError="1">
        <row r="8">
          <cell r="G8">
            <v>0</v>
          </cell>
        </row>
        <row r="9">
          <cell r="G9">
            <v>5255118</v>
          </cell>
        </row>
        <row r="10">
          <cell r="G10">
            <v>41420160</v>
          </cell>
        </row>
        <row r="11">
          <cell r="G11">
            <v>0</v>
          </cell>
        </row>
        <row r="12">
          <cell r="G12">
            <v>0</v>
          </cell>
        </row>
      </sheetData>
      <sheetData sheetId="4"/>
      <sheetData sheetId="5"/>
      <sheetData sheetId="6"/>
      <sheetData sheetId="7"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amp;U"/>
      <sheetName val="Cash Flow"/>
      <sheetName val="HC&amp;Fin_Assumpt"/>
      <sheetName val="Assumptions"/>
      <sheetName val="Absorption"/>
      <sheetName val="Months"/>
    </sheetNames>
    <sheetDataSet>
      <sheetData sheetId="0"/>
      <sheetData sheetId="1"/>
      <sheetData sheetId="2"/>
      <sheetData sheetId="3">
        <row r="9">
          <cell r="G9">
            <v>5243731.2534808526</v>
          </cell>
        </row>
        <row r="10">
          <cell r="G10">
            <v>26497847.01450929</v>
          </cell>
        </row>
      </sheetData>
      <sheetData sheetId="4"/>
      <sheetData sheetId="5"/>
      <sheetData sheetId="6"/>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TS"/>
      <sheetName val="ASSETS (2)"/>
      <sheetName val="COM"/>
      <sheetName val="COC"/>
      <sheetName val="TIS"/>
      <sheetName val="RLE"/>
      <sheetName val="7000 ACC LANDSCAPE"/>
      <sheetName val="7000 ACCT12-97  1-98"/>
      <sheetName val="drop downs"/>
      <sheetName val="ASSETS_(2)1"/>
      <sheetName val="7000_ACC_LANDSCAPE1"/>
      <sheetName val="7000_ACCT12-97__1-981"/>
      <sheetName val="drop_downs1"/>
      <sheetName val="ASSETS_(2)"/>
      <sheetName val="7000_ACC_LANDSCAPE"/>
      <sheetName val="7000_ACCT12-97__1-98"/>
      <sheetName val="drop_downs"/>
      <sheetName val="Exit Strategy"/>
      <sheetName val="Dump"/>
      <sheetName val="HE Origination"/>
      <sheetName val="Debt Summary  11"/>
      <sheetName val="Input2"/>
      <sheetName val="SU"/>
      <sheetName val="JUL98"/>
      <sheetName val="CF Yr1"/>
      <sheetName val="Repl.Cst.+Ins."/>
      <sheetName val="Rent Roll"/>
      <sheetName val="Op Exp &amp; Cap Ex"/>
      <sheetName val="assump"/>
      <sheetName val="Monthly"/>
      <sheetName val="rates"/>
      <sheetName val="TCTTOC"/>
      <sheetName val="Set-up"/>
      <sheetName val="Property Info"/>
      <sheetName val="110910 R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Fin Assumpt"/>
      <sheetName val="Other Assumpt"/>
      <sheetName val="Cash Flow"/>
      <sheetName val="S&amp;U"/>
      <sheetName val="Months"/>
      <sheetName val="Land Co CF"/>
      <sheetName val="Summary"/>
      <sheetName val="Consolidated"/>
      <sheetName val="RE taxes"/>
      <sheetName val="Ops OH"/>
      <sheetName val="Project 5yr CF"/>
    </sheetNames>
    <sheetDataSet>
      <sheetData sheetId="0"/>
      <sheetData sheetId="1">
        <row r="27">
          <cell r="K27">
            <v>46</v>
          </cell>
        </row>
        <row r="28">
          <cell r="K28">
            <v>40</v>
          </cell>
        </row>
      </sheetData>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_Base"/>
      <sheetName val="Prop_Base"/>
      <sheetName val="E_Sum"/>
      <sheetName val="Mktg_Time"/>
      <sheetName val="Regional"/>
      <sheetName val="Mjr_Employ"/>
      <sheetName val="Neigh"/>
      <sheetName val="Market"/>
      <sheetName val="Condo_Market"/>
      <sheetName val="Site"/>
      <sheetName val="Imp"/>
      <sheetName val="DM_EcLife"/>
      <sheetName val="Taxes"/>
      <sheetName val="Land_Sale"/>
      <sheetName val="Cost"/>
      <sheetName val="Cost_Comps"/>
      <sheetName val="Imp_Sale"/>
      <sheetName val="Rents"/>
      <sheetName val="Rent_Roll"/>
      <sheetName val="Mkt_Rent"/>
      <sheetName val="Condo_Sales"/>
      <sheetName val="Op_Stmt"/>
      <sheetName val="Rates"/>
      <sheetName val="D_Cap"/>
      <sheetName val="DCF"/>
      <sheetName val="Condo_DCF"/>
      <sheetName val="Values"/>
      <sheetName val="Exhibit B - Checklist"/>
      <sheetName val="Exhibit C - Conclusions"/>
      <sheetName val="Exhibit D - Insurable Value"/>
    </sheetNames>
    <sheetDataSet>
      <sheetData sheetId="0" refreshError="1"/>
      <sheetData sheetId="1" refreshError="1">
        <row r="29">
          <cell r="C29">
            <v>326</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BOR History"/>
      <sheetName val="Print Macros"/>
      <sheetName val="Expense Comp"/>
      <sheetName val="Property &amp; Loan Terms Input"/>
      <sheetName val="RE Tax"/>
      <sheetName val="Exit Strategy"/>
      <sheetName val="RUBS"/>
      <sheetName val="AMI Calculation 30% (Mezz)"/>
      <sheetName val="AMI Calculation 30%"/>
      <sheetName val="AMI Calculation 30% (Up Rents)"/>
      <sheetName val="FINAL  Proforma"/>
      <sheetName val="Operating Statements Input"/>
      <sheetName val="S &amp; U"/>
      <sheetName val="Expense Comp (FINAL)"/>
      <sheetName val="RentComp"/>
      <sheetName val="SaleComp"/>
      <sheetName val="Cap"/>
      <sheetName val="Collections"/>
      <sheetName val="Historical"/>
      <sheetName val="Selected Loan Summary"/>
      <sheetName val="LSC Memo"/>
      <sheetName val="Summary"/>
      <sheetName val="Data"/>
      <sheetName val="Sensitivity"/>
      <sheetName val="FNMA Tests"/>
      <sheetName val="Freddie"/>
      <sheetName val="Other - Draft"/>
      <sheetName val="ExpenseComp"/>
      <sheetName val="Replacement Reserves"/>
      <sheetName val="Appraisal vs BMF"/>
      <sheetName val="&quot;Other&quot; Loan Sizing"/>
      <sheetName val="Unit Mix Chart"/>
      <sheetName val="Loan Sizing"/>
      <sheetName val="LIBOR_History1"/>
      <sheetName val="Print_Macros1"/>
      <sheetName val="Expense_Comp1"/>
      <sheetName val="Property_&amp;_Loan_Terms_Input1"/>
      <sheetName val="RE_Tax1"/>
      <sheetName val="Exit_Strategy1"/>
      <sheetName val="AMI_Calculation_30%_(Mezz)1"/>
      <sheetName val="AMI_Calculation_30%1"/>
      <sheetName val="AMI_Calculation_30%_(Up_Rents)1"/>
      <sheetName val="FINAL__Proforma1"/>
      <sheetName val="Operating_Statements_Input1"/>
      <sheetName val="S_&amp;_U1"/>
      <sheetName val="Expense_Comp_(FINAL)1"/>
      <sheetName val="Selected_Loan_Summary1"/>
      <sheetName val="LSC_Memo1"/>
      <sheetName val="FNMA_Tests1"/>
      <sheetName val="Other_-_Draft1"/>
      <sheetName val="Replacement_Reserves1"/>
      <sheetName val="Appraisal_vs_BMF1"/>
      <sheetName val="&quot;Other&quot;_Loan_Sizing1"/>
      <sheetName val="Unit_Mix_Chart1"/>
      <sheetName val="Loan_Sizing1"/>
      <sheetName val="LIBOR_History"/>
      <sheetName val="Print_Macros"/>
      <sheetName val="Expense_Comp"/>
      <sheetName val="Property_&amp;_Loan_Terms_Input"/>
      <sheetName val="RE_Tax"/>
      <sheetName val="Exit_Strategy"/>
      <sheetName val="AMI_Calculation_30%_(Mezz)"/>
      <sheetName val="AMI_Calculation_30%"/>
      <sheetName val="AMI_Calculation_30%_(Up_Rents)"/>
      <sheetName val="FINAL__Proforma"/>
      <sheetName val="Operating_Statements_Input"/>
      <sheetName val="S_&amp;_U"/>
      <sheetName val="Expense_Comp_(FINAL)"/>
      <sheetName val="Selected_Loan_Summary"/>
      <sheetName val="LSC_Memo"/>
      <sheetName val="FNMA_Tests"/>
      <sheetName val="Other_-_Draft"/>
      <sheetName val="Replacement_Reserves"/>
      <sheetName val="Appraisal_vs_BMF"/>
      <sheetName val="&quot;Other&quot;_Loan_Sizing"/>
      <sheetName val="Unit_Mix_Chart"/>
      <sheetName val="Loan_Sizing"/>
      <sheetName val="Dropdowns"/>
      <sheetName val="Input Sheet"/>
      <sheetName val="Rent Roll"/>
      <sheetName val="Commercial Rent Roll"/>
      <sheetName val="Sizing Summary"/>
      <sheetName val="Dropdowns (DNP)"/>
      <sheetName val="UW Detail"/>
      <sheetName val="recv"/>
      <sheetName val="DETAIL"/>
      <sheetName val="Berkshire Towers - Loan Calc F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Summary"/>
      <sheetName val="Prof Page"/>
      <sheetName val="CF By Year"/>
      <sheetName val="CF By Qtr"/>
      <sheetName val="CF by Month"/>
      <sheetName val="Global Assumtions"/>
      <sheetName val="Bldg Assumptions"/>
      <sheetName val="Phasing"/>
      <sheetName val="Building Details"/>
      <sheetName val="Pricing"/>
      <sheetName val="Hard_Cost"/>
      <sheetName val="Tables"/>
      <sheetName val="R&amp;C_Offsite_SalesCtr"/>
      <sheetName val="Cmn Soft &amp; Other"/>
      <sheetName val="Ground Leases"/>
      <sheetName val="Absorption"/>
      <sheetName val="Closings"/>
      <sheetName val="CF By Bldg"/>
      <sheetName val="CF By Yr - Inflated"/>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1">
          <cell r="L11" t="str">
            <v>Club House</v>
          </cell>
          <cell r="M11">
            <v>0</v>
          </cell>
          <cell r="N11">
            <v>0</v>
          </cell>
          <cell r="O11">
            <v>0</v>
          </cell>
          <cell r="P11">
            <v>0</v>
          </cell>
        </row>
        <row r="12">
          <cell r="L12" t="str">
            <v>Club/Spa</v>
          </cell>
          <cell r="M12">
            <v>0</v>
          </cell>
          <cell r="N12">
            <v>0</v>
          </cell>
          <cell r="O12">
            <v>150</v>
          </cell>
          <cell r="P12">
            <v>0</v>
          </cell>
        </row>
        <row r="13">
          <cell r="L13" t="str">
            <v>Community Center</v>
          </cell>
          <cell r="M13">
            <v>0</v>
          </cell>
          <cell r="N13">
            <v>0</v>
          </cell>
          <cell r="O13">
            <v>150</v>
          </cell>
          <cell r="P13">
            <v>0</v>
          </cell>
        </row>
        <row r="14">
          <cell r="L14" t="str">
            <v>Flats</v>
          </cell>
          <cell r="M14">
            <v>320</v>
          </cell>
          <cell r="N14">
            <v>0</v>
          </cell>
          <cell r="O14">
            <v>100</v>
          </cell>
          <cell r="P14">
            <v>0</v>
          </cell>
        </row>
        <row r="15">
          <cell r="L15" t="str">
            <v>Midrise</v>
          </cell>
          <cell r="M15">
            <v>320</v>
          </cell>
          <cell r="N15">
            <v>0</v>
          </cell>
          <cell r="O15">
            <v>100</v>
          </cell>
          <cell r="P15">
            <v>0</v>
          </cell>
        </row>
        <row r="16">
          <cell r="L16" t="str">
            <v>Office</v>
          </cell>
          <cell r="M16">
            <v>0</v>
          </cell>
          <cell r="N16">
            <v>0</v>
          </cell>
          <cell r="O16">
            <v>0</v>
          </cell>
          <cell r="P16">
            <v>0</v>
          </cell>
        </row>
        <row r="17">
          <cell r="L17" t="str">
            <v>Retail</v>
          </cell>
          <cell r="M17">
            <v>0</v>
          </cell>
          <cell r="N17">
            <v>0</v>
          </cell>
          <cell r="O17">
            <v>0</v>
          </cell>
          <cell r="P17">
            <v>0</v>
          </cell>
        </row>
        <row r="18">
          <cell r="L18" t="str">
            <v>Tower</v>
          </cell>
          <cell r="M18">
            <v>340</v>
          </cell>
          <cell r="N18">
            <v>0</v>
          </cell>
          <cell r="O18">
            <v>110</v>
          </cell>
          <cell r="P18">
            <v>0</v>
          </cell>
        </row>
        <row r="19">
          <cell r="L19" t="str">
            <v>Tower TH</v>
          </cell>
          <cell r="M19">
            <v>350</v>
          </cell>
          <cell r="N19">
            <v>0</v>
          </cell>
          <cell r="O19">
            <v>165</v>
          </cell>
          <cell r="P19">
            <v>0</v>
          </cell>
        </row>
        <row r="20">
          <cell r="L20" t="str">
            <v>Townhomes</v>
          </cell>
          <cell r="M20">
            <v>320</v>
          </cell>
          <cell r="N20">
            <v>0</v>
          </cell>
          <cell r="O20">
            <v>105</v>
          </cell>
          <cell r="P20">
            <v>0</v>
          </cell>
        </row>
      </sheetData>
      <sheetData sheetId="13"/>
      <sheetData sheetId="14"/>
      <sheetData sheetId="15"/>
      <sheetData sheetId="16"/>
      <sheetData sheetId="17"/>
      <sheetData sheetId="18"/>
      <sheetData sheetId="19"/>
      <sheetData sheetId="20"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Cash Flow"/>
      <sheetName val="Property Cash Flow Inputs"/>
      <sheetName val="Infrastructure"/>
      <sheetName val="Tables"/>
      <sheetName val="Consolidated"/>
      <sheetName val="Land Comparison"/>
      <sheetName val="RE taxes"/>
      <sheetName val="Months"/>
    </sheetNames>
    <sheetDataSet>
      <sheetData sheetId="0">
        <row r="41">
          <cell r="C41">
            <v>57500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Proj Overview"/>
      <sheetName val="Cash Inv"/>
      <sheetName val="SourceUse"/>
      <sheetName val="Monthly CF"/>
      <sheetName val="Assumpt"/>
      <sheetName val="Assumpt-Gen"/>
      <sheetName val="Assumpt-Absorption"/>
      <sheetName val="Actual"/>
      <sheetName val="Sales Matrix"/>
      <sheetName val="ReForecast"/>
      <sheetName val="Monthly CF (2)"/>
      <sheetName val="Equity Rtrn"/>
      <sheetName val="Notes"/>
      <sheetName val="Recon"/>
    </sheetNames>
    <sheetDataSet>
      <sheetData sheetId="0"/>
      <sheetData sheetId="1"/>
      <sheetData sheetId="2"/>
      <sheetData sheetId="3"/>
      <sheetData sheetId="4"/>
      <sheetData sheetId="5" refreshError="1">
        <row r="31">
          <cell r="I31">
            <v>188954.19999999987</v>
          </cell>
        </row>
      </sheetData>
      <sheetData sheetId="6" refreshError="1">
        <row r="63">
          <cell r="H63" t="str">
            <v>Condo</v>
          </cell>
          <cell r="I63" t="str">
            <v>Town Homes</v>
          </cell>
          <cell r="J63" t="str">
            <v>Estate Homes</v>
          </cell>
        </row>
        <row r="66">
          <cell r="H66">
            <v>2130.1452991452993</v>
          </cell>
          <cell r="I66">
            <v>0</v>
          </cell>
          <cell r="J66">
            <v>0</v>
          </cell>
        </row>
        <row r="68">
          <cell r="H68">
            <v>489.30994635412696</v>
          </cell>
          <cell r="I68">
            <v>0</v>
          </cell>
          <cell r="J68">
            <v>0</v>
          </cell>
        </row>
        <row r="71">
          <cell r="H71">
            <v>0</v>
          </cell>
          <cell r="I71">
            <v>0</v>
          </cell>
          <cell r="J71">
            <v>0</v>
          </cell>
          <cell r="K71">
            <v>0</v>
          </cell>
        </row>
        <row r="134">
          <cell r="H134">
            <v>25000</v>
          </cell>
        </row>
      </sheetData>
      <sheetData sheetId="7"/>
      <sheetData sheetId="8"/>
      <sheetData sheetId="9"/>
      <sheetData sheetId="10"/>
      <sheetData sheetId="11"/>
      <sheetData sheetId="12"/>
      <sheetData sheetId="13"/>
      <sheetData sheetId="1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s"/>
      <sheetName val="Executive Summary"/>
      <sheetName val="Portfolio 10Yr Proforma"/>
      <sheetName val="Portfolio Amort"/>
      <sheetName val="Portfolio CC"/>
      <sheetName val="Promote Calc"/>
      <sheetName val="Monthly Income Statement"/>
      <sheetName val="Portfolio YR1 Proforma"/>
      <sheetName val="Sensitivity"/>
      <sheetName val="Comps"/>
      <sheetName val="Studio"/>
      <sheetName val="1Bd1Ba"/>
      <sheetName val="2Bd2Ba"/>
      <sheetName val="Apt Underwriting"/>
      <sheetName val="Apt Inc &amp; Exp Assump"/>
      <sheetName val="Apt Yr1 Proforma"/>
      <sheetName val="Apt Hist"/>
      <sheetName val="Apt 5-Yr Cap"/>
      <sheetName val="V UW"/>
      <sheetName val="V Inc &amp; Exp"/>
      <sheetName val="V Yr1 Proforma"/>
      <sheetName val="V Hist"/>
      <sheetName val="V 5Yr Cap"/>
      <sheetName val="A UW"/>
      <sheetName val="V CC"/>
      <sheetName val="V Amort"/>
      <sheetName val="A Inc &amp; Exp"/>
      <sheetName val="A Yr1 Proforma"/>
      <sheetName val="A Hist"/>
      <sheetName val="A 5Yr Cap"/>
      <sheetName val="A CC"/>
      <sheetName val="A Amort Calc"/>
      <sheetName val="B UW"/>
      <sheetName val="B Inc &amp; Exp"/>
      <sheetName val="B Yr1 Proforma"/>
      <sheetName val="B Hist"/>
      <sheetName val="B 5-Yr Cap"/>
      <sheetName val="B CC"/>
      <sheetName val="Marinas UW"/>
      <sheetName val="Marina Comps"/>
      <sheetName val="Marinas Hist"/>
      <sheetName val="Marinas Inc &amp; Exp"/>
      <sheetName val="Marinas Yr 1 Proforma"/>
      <sheetName val="Marinas Amort"/>
      <sheetName val="Hotel Hist"/>
      <sheetName val="Marina 5-Yr Cap"/>
      <sheetName val="Hotel UW"/>
      <sheetName val="Hotel YR1 Proforma"/>
      <sheetName val="Hotel 5-Yr Cap"/>
      <sheetName val="Data Input Sheet"/>
      <sheetName val="Lease Terms"/>
      <sheetName val="Hotel Amor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refreshError="1"/>
      <sheetData sheetId="24"/>
      <sheetData sheetId="25"/>
      <sheetData sheetId="26" refreshError="1"/>
      <sheetData sheetId="27"/>
      <sheetData sheetId="28"/>
      <sheetData sheetId="29"/>
      <sheetData sheetId="30"/>
      <sheetData sheetId="31"/>
      <sheetData sheetId="32" refreshError="1"/>
      <sheetData sheetId="33" refreshError="1"/>
      <sheetData sheetId="34"/>
      <sheetData sheetId="35"/>
      <sheetData sheetId="36"/>
      <sheetData sheetId="37"/>
      <sheetData sheetId="38" refreshError="1"/>
      <sheetData sheetId="39" refreshError="1"/>
      <sheetData sheetId="40" refreshError="1"/>
      <sheetData sheetId="41"/>
      <sheetData sheetId="42"/>
      <sheetData sheetId="43" refreshError="1"/>
      <sheetData sheetId="44"/>
      <sheetData sheetId="45" refreshError="1"/>
      <sheetData sheetId="46" refreshError="1"/>
      <sheetData sheetId="47"/>
      <sheetData sheetId="48"/>
      <sheetData sheetId="49" refreshError="1"/>
      <sheetData sheetId="50" refreshError="1"/>
      <sheetData sheetId="5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Cash Flow"/>
      <sheetName val="Property Cash Flow Inputs"/>
      <sheetName val="Tables"/>
      <sheetName val="Consolidated"/>
      <sheetName val="Land Comparison"/>
      <sheetName val="Months"/>
      <sheetName val="Infrastructure"/>
      <sheetName val="RE taxes"/>
    </sheetNames>
    <sheetDataSet>
      <sheetData sheetId="0">
        <row r="7">
          <cell r="H7">
            <v>25000000</v>
          </cell>
        </row>
        <row r="8">
          <cell r="H8">
            <v>40000000</v>
          </cell>
        </row>
        <row r="9">
          <cell r="H9">
            <v>12000000</v>
          </cell>
        </row>
        <row r="10">
          <cell r="H10">
            <v>15000000</v>
          </cell>
        </row>
        <row r="14">
          <cell r="G14">
            <v>3.5000000000000001E-3</v>
          </cell>
        </row>
        <row r="15">
          <cell r="C15">
            <v>96000000</v>
          </cell>
        </row>
        <row r="17">
          <cell r="C17">
            <v>0.3</v>
          </cell>
        </row>
        <row r="18">
          <cell r="C18">
            <v>0.01</v>
          </cell>
        </row>
        <row r="19">
          <cell r="C19">
            <v>1.4999999999999999E-2</v>
          </cell>
        </row>
        <row r="31">
          <cell r="C31">
            <v>115000000</v>
          </cell>
        </row>
        <row r="34">
          <cell r="C34">
            <v>0</v>
          </cell>
        </row>
        <row r="35">
          <cell r="C35">
            <v>0</v>
          </cell>
        </row>
      </sheetData>
      <sheetData sheetId="1"/>
      <sheetData sheetId="2"/>
      <sheetData sheetId="3"/>
      <sheetData sheetId="4"/>
      <sheetData sheetId="5"/>
      <sheetData sheetId="6"/>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Cash Inv"/>
      <sheetName val="SourceUse"/>
      <sheetName val="Assumpt"/>
      <sheetName val="Monthly CF"/>
      <sheetName val="Assumpt-Gen"/>
      <sheetName val="Assumpt-Absorption"/>
      <sheetName val="Site Work Calc"/>
      <sheetName val="Proj Overview"/>
      <sheetName val="Cash Inv Oaks II"/>
      <sheetName val="SourceUseOaksII"/>
      <sheetName val="G&amp;A_Allocation"/>
      <sheetName val="Rev Budget"/>
      <sheetName val="Equity Rtrn"/>
      <sheetName val="Notes"/>
      <sheetName val="Recon"/>
      <sheetName val="S&amp;U"/>
      <sheetName val="Land Company"/>
      <sheetName val="Source.Use"/>
      <sheetName val="CC&amp;LD_BudgetSummary"/>
    </sheetNames>
    <sheetDataSet>
      <sheetData sheetId="0" refreshError="1">
        <row r="20">
          <cell r="F20">
            <v>38687</v>
          </cell>
        </row>
        <row r="26">
          <cell r="F26">
            <v>38740</v>
          </cell>
        </row>
      </sheetData>
      <sheetData sheetId="1"/>
      <sheetData sheetId="2"/>
      <sheetData sheetId="3" refreshError="1">
        <row r="14">
          <cell r="I14">
            <v>264348</v>
          </cell>
        </row>
        <row r="15">
          <cell r="I15">
            <v>0</v>
          </cell>
        </row>
        <row r="17">
          <cell r="I17">
            <v>5211</v>
          </cell>
        </row>
        <row r="19">
          <cell r="I19">
            <v>1744</v>
          </cell>
        </row>
        <row r="22">
          <cell r="I22">
            <v>272933</v>
          </cell>
        </row>
        <row r="27">
          <cell r="I27">
            <v>125655</v>
          </cell>
        </row>
        <row r="28">
          <cell r="I28">
            <v>0</v>
          </cell>
        </row>
        <row r="29">
          <cell r="I29">
            <v>14345</v>
          </cell>
        </row>
        <row r="32">
          <cell r="I32">
            <v>5000</v>
          </cell>
        </row>
        <row r="33">
          <cell r="I33">
            <v>6400</v>
          </cell>
        </row>
        <row r="34">
          <cell r="I34">
            <v>500</v>
          </cell>
        </row>
        <row r="36">
          <cell r="I36">
            <v>6076</v>
          </cell>
        </row>
        <row r="37">
          <cell r="I37">
            <v>157976</v>
          </cell>
        </row>
        <row r="39">
          <cell r="I39">
            <v>580</v>
          </cell>
        </row>
        <row r="40">
          <cell r="I40">
            <v>179</v>
          </cell>
        </row>
        <row r="41">
          <cell r="I41">
            <v>759</v>
          </cell>
        </row>
        <row r="42">
          <cell r="I42">
            <v>3200</v>
          </cell>
        </row>
        <row r="43">
          <cell r="I43">
            <v>1064</v>
          </cell>
        </row>
        <row r="44">
          <cell r="I44">
            <v>6500</v>
          </cell>
        </row>
        <row r="45">
          <cell r="I45">
            <v>3000</v>
          </cell>
        </row>
        <row r="46">
          <cell r="I46">
            <v>980</v>
          </cell>
        </row>
        <row r="48">
          <cell r="I48">
            <v>661</v>
          </cell>
        </row>
        <row r="49">
          <cell r="I49">
            <v>14046</v>
          </cell>
        </row>
        <row r="50">
          <cell r="I50">
            <v>4340</v>
          </cell>
        </row>
        <row r="55">
          <cell r="I55">
            <v>1570.4</v>
          </cell>
        </row>
        <row r="64">
          <cell r="I64">
            <v>4070.0000000000005</v>
          </cell>
        </row>
        <row r="65">
          <cell r="I65">
            <v>0</v>
          </cell>
        </row>
        <row r="66">
          <cell r="I66">
            <v>11823</v>
          </cell>
        </row>
        <row r="67">
          <cell r="I67">
            <v>0</v>
          </cell>
        </row>
        <row r="70">
          <cell r="I70">
            <v>9939</v>
          </cell>
        </row>
        <row r="71">
          <cell r="I71">
            <v>7023</v>
          </cell>
        </row>
      </sheetData>
      <sheetData sheetId="4"/>
      <sheetData sheetId="5" refreshError="1">
        <row r="10">
          <cell r="E10" t="str">
            <v>BISCAYNE LANDING - THE OAKS II</v>
          </cell>
        </row>
        <row r="12">
          <cell r="E12" t="str">
            <v>BLIA DEVELOPERS, LTD.</v>
          </cell>
        </row>
        <row r="14">
          <cell r="E14">
            <v>12</v>
          </cell>
        </row>
        <row r="16">
          <cell r="E16">
            <v>38740</v>
          </cell>
        </row>
        <row r="30">
          <cell r="H30">
            <v>0</v>
          </cell>
          <cell r="I30">
            <v>0.5</v>
          </cell>
        </row>
        <row r="31">
          <cell r="H31">
            <v>0</v>
          </cell>
          <cell r="I31">
            <v>0.5</v>
          </cell>
        </row>
        <row r="33">
          <cell r="H33">
            <v>12927</v>
          </cell>
        </row>
        <row r="41">
          <cell r="E41">
            <v>0</v>
          </cell>
        </row>
        <row r="56">
          <cell r="H56">
            <v>0</v>
          </cell>
          <cell r="I56">
            <v>0</v>
          </cell>
        </row>
        <row r="62">
          <cell r="G62">
            <v>1</v>
          </cell>
        </row>
        <row r="64">
          <cell r="G64">
            <v>22</v>
          </cell>
        </row>
        <row r="65">
          <cell r="G65">
            <v>5</v>
          </cell>
        </row>
        <row r="66">
          <cell r="G66">
            <v>5</v>
          </cell>
        </row>
        <row r="67">
          <cell r="G67">
            <v>28</v>
          </cell>
        </row>
        <row r="68">
          <cell r="G68">
            <v>29</v>
          </cell>
        </row>
        <row r="72">
          <cell r="H72">
            <v>470</v>
          </cell>
          <cell r="J72">
            <v>470</v>
          </cell>
        </row>
        <row r="73">
          <cell r="H73">
            <v>142</v>
          </cell>
        </row>
        <row r="74">
          <cell r="H74">
            <v>1604</v>
          </cell>
          <cell r="J74">
            <v>1604</v>
          </cell>
        </row>
        <row r="75">
          <cell r="H75">
            <v>753880</v>
          </cell>
          <cell r="J75">
            <v>753880</v>
          </cell>
        </row>
        <row r="76">
          <cell r="H76">
            <v>0.72090927355072465</v>
          </cell>
        </row>
        <row r="77">
          <cell r="H77">
            <v>1045700</v>
          </cell>
          <cell r="J77">
            <v>1045700</v>
          </cell>
        </row>
        <row r="78">
          <cell r="H78">
            <v>120.164</v>
          </cell>
        </row>
        <row r="79">
          <cell r="H79">
            <v>125655</v>
          </cell>
          <cell r="J79">
            <v>125655</v>
          </cell>
        </row>
        <row r="80">
          <cell r="H80">
            <v>350.65</v>
          </cell>
          <cell r="J80">
            <v>351</v>
          </cell>
        </row>
        <row r="81">
          <cell r="H81">
            <v>264348</v>
          </cell>
          <cell r="J81">
            <v>264348</v>
          </cell>
        </row>
        <row r="82">
          <cell r="H82">
            <v>562442.6</v>
          </cell>
        </row>
        <row r="84">
          <cell r="H84">
            <v>0</v>
          </cell>
        </row>
        <row r="85">
          <cell r="H85">
            <v>0</v>
          </cell>
        </row>
        <row r="86">
          <cell r="H86">
            <v>264348</v>
          </cell>
        </row>
        <row r="87">
          <cell r="H87">
            <v>562442.55319148931</v>
          </cell>
        </row>
        <row r="88">
          <cell r="H88">
            <v>350.64997081763676</v>
          </cell>
        </row>
        <row r="90">
          <cell r="H90">
            <v>0</v>
          </cell>
        </row>
        <row r="91">
          <cell r="H91">
            <v>50000</v>
          </cell>
        </row>
        <row r="92">
          <cell r="H92">
            <v>0</v>
          </cell>
        </row>
        <row r="95">
          <cell r="H95">
            <v>10000</v>
          </cell>
        </row>
        <row r="96">
          <cell r="H96">
            <v>0.4</v>
          </cell>
        </row>
        <row r="98">
          <cell r="H98">
            <v>0.2</v>
          </cell>
        </row>
        <row r="99">
          <cell r="H99">
            <v>3.3000000000000002E-2</v>
          </cell>
        </row>
        <row r="101">
          <cell r="H101">
            <v>-250</v>
          </cell>
        </row>
        <row r="103">
          <cell r="H103">
            <v>8.5000000000000006E-2</v>
          </cell>
          <cell r="J103">
            <v>22469.58</v>
          </cell>
        </row>
        <row r="107">
          <cell r="H107">
            <v>1.86</v>
          </cell>
          <cell r="I107">
            <v>0</v>
          </cell>
        </row>
        <row r="109">
          <cell r="H109">
            <v>874.2</v>
          </cell>
          <cell r="I109">
            <v>0</v>
          </cell>
        </row>
        <row r="110">
          <cell r="H110">
            <v>14345</v>
          </cell>
        </row>
        <row r="111">
          <cell r="H111">
            <v>1</v>
          </cell>
        </row>
        <row r="112">
          <cell r="H112">
            <v>236</v>
          </cell>
        </row>
        <row r="113">
          <cell r="H113">
            <v>88</v>
          </cell>
        </row>
        <row r="114">
          <cell r="H114">
            <v>50000</v>
          </cell>
        </row>
        <row r="115">
          <cell r="H115">
            <v>80</v>
          </cell>
        </row>
        <row r="116">
          <cell r="H116">
            <v>10000</v>
          </cell>
        </row>
        <row r="119">
          <cell r="H119">
            <v>500</v>
          </cell>
        </row>
        <row r="120">
          <cell r="H120">
            <v>10638.298000000001</v>
          </cell>
        </row>
        <row r="121">
          <cell r="H121">
            <v>0</v>
          </cell>
        </row>
        <row r="122">
          <cell r="H122">
            <v>0</v>
          </cell>
        </row>
        <row r="123">
          <cell r="H123">
            <v>1.1350000000000001E-2</v>
          </cell>
          <cell r="I123">
            <v>3000.3498000000004</v>
          </cell>
        </row>
        <row r="130">
          <cell r="H130">
            <v>5000000.0600000005</v>
          </cell>
        </row>
        <row r="131">
          <cell r="H131">
            <v>6400</v>
          </cell>
          <cell r="I131">
            <v>470</v>
          </cell>
          <cell r="J131">
            <v>6400</v>
          </cell>
        </row>
        <row r="132">
          <cell r="H132">
            <v>3200</v>
          </cell>
          <cell r="I132">
            <v>6400</v>
          </cell>
          <cell r="J132">
            <v>235</v>
          </cell>
        </row>
        <row r="133">
          <cell r="H133">
            <v>3000</v>
          </cell>
          <cell r="J133">
            <v>220</v>
          </cell>
        </row>
        <row r="134">
          <cell r="H134">
            <v>10690</v>
          </cell>
          <cell r="J134">
            <v>5443</v>
          </cell>
        </row>
        <row r="139">
          <cell r="H139">
            <v>2.5000000000000001E-3</v>
          </cell>
        </row>
        <row r="141">
          <cell r="H141">
            <v>5.5E-2</v>
          </cell>
        </row>
        <row r="142">
          <cell r="H142">
            <v>3.5000000000000003E-2</v>
          </cell>
        </row>
        <row r="143">
          <cell r="H143">
            <v>5.5E-2</v>
          </cell>
        </row>
        <row r="144">
          <cell r="H144">
            <v>6.4000000000000001E-2</v>
          </cell>
        </row>
        <row r="145">
          <cell r="H145">
            <v>0.04</v>
          </cell>
        </row>
        <row r="146">
          <cell r="H146">
            <v>0.05</v>
          </cell>
        </row>
        <row r="147">
          <cell r="H147">
            <v>0.04</v>
          </cell>
        </row>
        <row r="148">
          <cell r="H148">
            <v>0.04</v>
          </cell>
        </row>
        <row r="153">
          <cell r="H153">
            <v>0.05</v>
          </cell>
        </row>
        <row r="155">
          <cell r="H155">
            <v>3.1E-2</v>
          </cell>
        </row>
        <row r="156">
          <cell r="H156">
            <v>0.04</v>
          </cell>
        </row>
        <row r="157">
          <cell r="H157">
            <v>2.2859999999999998E-2</v>
          </cell>
        </row>
        <row r="165">
          <cell r="H165">
            <v>1.6830000000000001E-2</v>
          </cell>
        </row>
        <row r="173">
          <cell r="H173">
            <v>3.2500000000000001E-2</v>
          </cell>
        </row>
        <row r="175">
          <cell r="H175">
            <v>0.05</v>
          </cell>
        </row>
        <row r="176">
          <cell r="H176">
            <v>0.5</v>
          </cell>
        </row>
        <row r="177">
          <cell r="H177">
            <v>0.05</v>
          </cell>
        </row>
        <row r="178">
          <cell r="H178">
            <v>0.66666666666666663</v>
          </cell>
        </row>
        <row r="179">
          <cell r="H179">
            <v>0.33333333333333331</v>
          </cell>
        </row>
        <row r="180">
          <cell r="H180">
            <v>0.94399999999999995</v>
          </cell>
        </row>
        <row r="185">
          <cell r="H185">
            <v>0</v>
          </cell>
        </row>
        <row r="188">
          <cell r="G188">
            <v>0.8</v>
          </cell>
        </row>
        <row r="190">
          <cell r="H190">
            <v>7.7499999999999999E-2</v>
          </cell>
        </row>
        <row r="192">
          <cell r="H192">
            <v>3.5000000000000001E-3</v>
          </cell>
        </row>
        <row r="193">
          <cell r="H193">
            <v>3.5000000000000001E-3</v>
          </cell>
        </row>
        <row r="194">
          <cell r="H194">
            <v>2E-3</v>
          </cell>
        </row>
        <row r="195">
          <cell r="H195">
            <v>3.0000000000000001E-3</v>
          </cell>
        </row>
        <row r="196">
          <cell r="H196">
            <v>2.2000000000000002E-2</v>
          </cell>
        </row>
        <row r="197">
          <cell r="H197">
            <v>0.9</v>
          </cell>
        </row>
        <row r="200">
          <cell r="G200">
            <v>0</v>
          </cell>
          <cell r="H200">
            <v>0</v>
          </cell>
        </row>
        <row r="202">
          <cell r="H202">
            <v>0.1</v>
          </cell>
        </row>
        <row r="204">
          <cell r="H204">
            <v>0</v>
          </cell>
        </row>
        <row r="205">
          <cell r="H205">
            <v>0</v>
          </cell>
        </row>
        <row r="206">
          <cell r="H206">
            <v>0</v>
          </cell>
        </row>
        <row r="207">
          <cell r="H207">
            <v>0</v>
          </cell>
        </row>
        <row r="208">
          <cell r="H208">
            <v>0</v>
          </cell>
        </row>
        <row r="209">
          <cell r="H209">
            <v>0.1</v>
          </cell>
        </row>
        <row r="211">
          <cell r="H211">
            <v>47624.4</v>
          </cell>
        </row>
        <row r="213">
          <cell r="H213">
            <v>0</v>
          </cell>
        </row>
        <row r="223">
          <cell r="H223">
            <v>750</v>
          </cell>
        </row>
        <row r="224">
          <cell r="H224">
            <v>1500</v>
          </cell>
        </row>
        <row r="225">
          <cell r="H225">
            <v>0.04</v>
          </cell>
        </row>
        <row r="227">
          <cell r="H227">
            <v>0.06</v>
          </cell>
        </row>
        <row r="230">
          <cell r="I230">
            <v>0</v>
          </cell>
        </row>
        <row r="231">
          <cell r="I231">
            <v>0</v>
          </cell>
        </row>
        <row r="232">
          <cell r="I232">
            <v>0</v>
          </cell>
        </row>
        <row r="233">
          <cell r="I233">
            <v>0</v>
          </cell>
        </row>
        <row r="236">
          <cell r="I236">
            <v>0</v>
          </cell>
        </row>
      </sheetData>
      <sheetData sheetId="6"/>
      <sheetData sheetId="7"/>
      <sheetData sheetId="8"/>
      <sheetData sheetId="9"/>
      <sheetData sheetId="10"/>
      <sheetData sheetId="11"/>
      <sheetData sheetId="12" refreshError="1">
        <row r="26">
          <cell r="H26">
            <v>152042</v>
          </cell>
        </row>
        <row r="38">
          <cell r="H38">
            <v>9731</v>
          </cell>
        </row>
        <row r="39">
          <cell r="H39">
            <v>0</v>
          </cell>
        </row>
        <row r="42">
          <cell r="H42">
            <v>1549032745</v>
          </cell>
        </row>
      </sheetData>
      <sheetData sheetId="13"/>
      <sheetData sheetId="14"/>
      <sheetData sheetId="15"/>
      <sheetData sheetId="16" refreshError="1"/>
      <sheetData sheetId="17" refreshError="1"/>
      <sheetData sheetId="18" refreshError="1"/>
      <sheetData sheetId="1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amp;U"/>
      <sheetName val="Cash Flow"/>
      <sheetName val="Assumptions"/>
      <sheetName val="Absorption"/>
      <sheetName val="Months"/>
      <sheetName val="HC&amp;Fin_Assumpt"/>
    </sheetNames>
    <sheetDataSet>
      <sheetData sheetId="0" refreshError="1">
        <row r="30">
          <cell r="D30">
            <v>253</v>
          </cell>
        </row>
        <row r="37">
          <cell r="C37">
            <v>24</v>
          </cell>
        </row>
        <row r="46">
          <cell r="G46">
            <v>39052</v>
          </cell>
        </row>
      </sheetData>
      <sheetData sheetId="1" refreshError="1"/>
      <sheetData sheetId="2" refreshError="1"/>
      <sheetData sheetId="3" refreshError="1">
        <row r="8">
          <cell r="F8">
            <v>1500000</v>
          </cell>
        </row>
        <row r="14">
          <cell r="F14">
            <v>3477706.375</v>
          </cell>
        </row>
        <row r="15">
          <cell r="F15">
            <v>114887.246625</v>
          </cell>
        </row>
        <row r="28">
          <cell r="B28">
            <v>25</v>
          </cell>
        </row>
        <row r="29">
          <cell r="B29">
            <v>4</v>
          </cell>
          <cell r="G29">
            <v>27444095.757264998</v>
          </cell>
        </row>
      </sheetData>
      <sheetData sheetId="4"/>
      <sheetData sheetId="5" refreshError="1"/>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_Base"/>
      <sheetName val="Prop_Base"/>
      <sheetName val="E_Sum"/>
      <sheetName val="Mktg_Time"/>
      <sheetName val="Regional"/>
      <sheetName val="Regional Add-ons"/>
      <sheetName val="Neigh"/>
      <sheetName val="Mjr_Employ"/>
      <sheetName val="Market"/>
      <sheetName val="Site"/>
      <sheetName val="Imp"/>
      <sheetName val="DM_EcLife"/>
      <sheetName val="Taxes"/>
      <sheetName val="Land_Sale"/>
      <sheetName val="Cost Approach"/>
      <sheetName val="Cost_Comps"/>
      <sheetName val="Imp_Sale"/>
      <sheetName val="Rents"/>
      <sheetName val="Rent_Roll"/>
      <sheetName val="Mkt_Rent"/>
      <sheetName val="Op_Stmt"/>
      <sheetName val="Rates"/>
      <sheetName val="D_Cap"/>
      <sheetName val="Fee Simple D Cap"/>
      <sheetName val="DCF"/>
      <sheetName val="Values"/>
      <sheetName val="Exhibit B - Checklist"/>
      <sheetName val="Exhibit C - Conclusions"/>
      <sheetName val="Exhibit D - Insurable Value"/>
    </sheetNames>
    <sheetDataSet>
      <sheetData sheetId="0">
        <row r="2">
          <cell r="C2" t="str">
            <v>Tew Realty Advisors</v>
          </cell>
        </row>
        <row r="23">
          <cell r="C23">
            <v>39026</v>
          </cell>
        </row>
        <row r="24">
          <cell r="C24">
            <v>39387</v>
          </cell>
        </row>
        <row r="27">
          <cell r="C27">
            <v>39034</v>
          </cell>
        </row>
        <row r="28">
          <cell r="C28" t="str">
            <v>Leased Fee</v>
          </cell>
        </row>
        <row r="31">
          <cell r="C31" t="str">
            <v>Self-Contained</v>
          </cell>
        </row>
      </sheetData>
      <sheetData sheetId="1">
        <row r="2">
          <cell r="C2" t="str">
            <v>University Corporate Center III</v>
          </cell>
        </row>
        <row r="3">
          <cell r="C3" t="str">
            <v>11600 Corporate Boulevard</v>
          </cell>
        </row>
        <row r="4">
          <cell r="C4" t="str">
            <v xml:space="preserve">Orlando </v>
          </cell>
        </row>
        <row r="5">
          <cell r="C5" t="str">
            <v>Orange</v>
          </cell>
        </row>
        <row r="6">
          <cell r="C6" t="str">
            <v>Florida</v>
          </cell>
        </row>
        <row r="8">
          <cell r="C8" t="str">
            <v xml:space="preserve">Orlando </v>
          </cell>
        </row>
        <row r="9">
          <cell r="C9" t="str">
            <v>University Research</v>
          </cell>
        </row>
        <row r="10">
          <cell r="C10">
            <v>32804</v>
          </cell>
        </row>
        <row r="20">
          <cell r="C20" t="str">
            <v>Office Building</v>
          </cell>
        </row>
        <row r="21">
          <cell r="C21">
            <v>112560</v>
          </cell>
        </row>
        <row r="22">
          <cell r="C22">
            <v>107200</v>
          </cell>
        </row>
        <row r="23">
          <cell r="C23">
            <v>2007</v>
          </cell>
        </row>
        <row r="24">
          <cell r="C24">
            <v>0</v>
          </cell>
        </row>
        <row r="25">
          <cell r="C25">
            <v>0</v>
          </cell>
        </row>
        <row r="27">
          <cell r="C27">
            <v>1</v>
          </cell>
        </row>
        <row r="28">
          <cell r="C28">
            <v>3</v>
          </cell>
        </row>
        <row r="29">
          <cell r="C29" t="str">
            <v>New</v>
          </cell>
        </row>
        <row r="32">
          <cell r="C32" t="str">
            <v>Glass/Stucco/Concrete</v>
          </cell>
        </row>
        <row r="33">
          <cell r="C33" t="str">
            <v xml:space="preserve">Asphalt </v>
          </cell>
        </row>
        <row r="34">
          <cell r="C34">
            <v>536</v>
          </cell>
        </row>
        <row r="44">
          <cell r="C44">
            <v>107200</v>
          </cell>
        </row>
        <row r="46">
          <cell r="C46">
            <v>0</v>
          </cell>
        </row>
        <row r="48">
          <cell r="C48" t="str">
            <v>04-22-31-7280-00-121</v>
          </cell>
        </row>
        <row r="51">
          <cell r="C51">
            <v>1.7937000000000002E-2</v>
          </cell>
        </row>
        <row r="53">
          <cell r="C53">
            <v>6.2519972451790631</v>
          </cell>
        </row>
        <row r="54">
          <cell r="C54">
            <v>272337</v>
          </cell>
        </row>
        <row r="55">
          <cell r="C55" t="str">
            <v>PD</v>
          </cell>
        </row>
        <row r="56">
          <cell r="C56" t="str">
            <v>Commercial</v>
          </cell>
        </row>
        <row r="57">
          <cell r="C57" t="str">
            <v>Corporate Boulevard</v>
          </cell>
        </row>
        <row r="60">
          <cell r="C60" t="str">
            <v>12095C0280E</v>
          </cell>
        </row>
        <row r="61">
          <cell r="C61" t="str">
            <v>Zone "X" -  Low Flood Risk</v>
          </cell>
        </row>
      </sheetData>
      <sheetData sheetId="2">
        <row r="19">
          <cell r="D19">
            <v>107200</v>
          </cell>
        </row>
      </sheetData>
      <sheetData sheetId="3">
        <row r="8">
          <cell r="F8">
            <v>6</v>
          </cell>
        </row>
      </sheetData>
      <sheetData sheetId="4"/>
      <sheetData sheetId="5"/>
      <sheetData sheetId="6"/>
      <sheetData sheetId="7"/>
      <sheetData sheetId="8">
        <row r="7">
          <cell r="C7">
            <v>0.916948782305546</v>
          </cell>
          <cell r="D7">
            <v>0.94956061116694346</v>
          </cell>
        </row>
        <row r="40">
          <cell r="AA40">
            <v>0.95</v>
          </cell>
        </row>
      </sheetData>
      <sheetData sheetId="9"/>
      <sheetData sheetId="10"/>
      <sheetData sheetId="11">
        <row r="10">
          <cell r="C10">
            <v>0</v>
          </cell>
        </row>
      </sheetData>
      <sheetData sheetId="12"/>
      <sheetData sheetId="13">
        <row r="58">
          <cell r="P58">
            <v>2470000</v>
          </cell>
        </row>
      </sheetData>
      <sheetData sheetId="14">
        <row r="40">
          <cell r="D40">
            <v>0.2</v>
          </cell>
        </row>
        <row r="48">
          <cell r="H48">
            <v>20520000</v>
          </cell>
        </row>
        <row r="52">
          <cell r="H52">
            <v>16400000</v>
          </cell>
        </row>
        <row r="70">
          <cell r="H70">
            <v>12750000</v>
          </cell>
        </row>
      </sheetData>
      <sheetData sheetId="15"/>
      <sheetData sheetId="16">
        <row r="48">
          <cell r="N48">
            <v>9</v>
          </cell>
        </row>
        <row r="49">
          <cell r="Q49">
            <v>20860000</v>
          </cell>
        </row>
        <row r="54">
          <cell r="Q54">
            <v>16740000</v>
          </cell>
        </row>
      </sheetData>
      <sheetData sheetId="17"/>
      <sheetData sheetId="18">
        <row r="37">
          <cell r="H37">
            <v>2358400</v>
          </cell>
          <cell r="K37">
            <v>0</v>
          </cell>
        </row>
      </sheetData>
      <sheetData sheetId="19">
        <row r="21">
          <cell r="C21">
            <v>2358400</v>
          </cell>
        </row>
      </sheetData>
      <sheetData sheetId="20">
        <row r="7">
          <cell r="B7" t="str">
            <v>Collected Rental Income</v>
          </cell>
        </row>
        <row r="8">
          <cell r="B8" t="str">
            <v>Percentage Rental Income</v>
          </cell>
        </row>
        <row r="9">
          <cell r="B9" t="str">
            <v>Other Income</v>
          </cell>
        </row>
        <row r="10">
          <cell r="B10" t="str">
            <v>Reimbursement Revenue</v>
          </cell>
        </row>
        <row r="11">
          <cell r="B11" t="str">
            <v xml:space="preserve">Parking Income </v>
          </cell>
        </row>
        <row r="12">
          <cell r="B12" t="str">
            <v>CAM Reimbursement</v>
          </cell>
        </row>
        <row r="13">
          <cell r="B13" t="str">
            <v>Effective Gross Income</v>
          </cell>
        </row>
        <row r="14">
          <cell r="B14" t="str">
            <v>Real Estate Taxes</v>
          </cell>
        </row>
        <row r="15">
          <cell r="B15" t="str">
            <v>Not Used</v>
          </cell>
        </row>
        <row r="16">
          <cell r="B16" t="str">
            <v>Property Insurance</v>
          </cell>
        </row>
        <row r="17">
          <cell r="B17" t="str">
            <v>Utilities</v>
          </cell>
        </row>
        <row r="18">
          <cell r="B18" t="str">
            <v>Grounds Maintenance</v>
          </cell>
        </row>
        <row r="19">
          <cell r="B19" t="str">
            <v>Common Area Maintenance</v>
          </cell>
        </row>
        <row r="20">
          <cell r="B20" t="str">
            <v>Payroll</v>
          </cell>
        </row>
        <row r="21">
          <cell r="B21" t="str">
            <v>Management Fee</v>
          </cell>
        </row>
        <row r="22">
          <cell r="B22" t="str">
            <v>General Administrative</v>
          </cell>
        </row>
        <row r="24">
          <cell r="B24" t="str">
            <v>Property Service Expense</v>
          </cell>
        </row>
        <row r="25">
          <cell r="B25" t="str">
            <v>Non-Reimbursable Expenses</v>
          </cell>
        </row>
        <row r="26">
          <cell r="B26" t="str">
            <v>Replacement Reserve</v>
          </cell>
        </row>
        <row r="27">
          <cell r="B27" t="str">
            <v>Operating Expenses</v>
          </cell>
        </row>
        <row r="28">
          <cell r="B28" t="str">
            <v>Net Operating Income</v>
          </cell>
        </row>
        <row r="44">
          <cell r="AC44">
            <v>2358400</v>
          </cell>
        </row>
      </sheetData>
      <sheetData sheetId="21">
        <row r="30">
          <cell r="K30">
            <v>7.0000000000000007E-2</v>
          </cell>
        </row>
        <row r="40">
          <cell r="K40">
            <v>8.5000000000000006E-2</v>
          </cell>
        </row>
      </sheetData>
      <sheetData sheetId="22">
        <row r="6">
          <cell r="D6">
            <v>5.0000000000000044E-2</v>
          </cell>
        </row>
        <row r="7">
          <cell r="D7">
            <v>0.01</v>
          </cell>
        </row>
        <row r="9">
          <cell r="E9">
            <v>20.68</v>
          </cell>
        </row>
        <row r="10">
          <cell r="E10">
            <v>0</v>
          </cell>
        </row>
        <row r="11">
          <cell r="E11">
            <v>0</v>
          </cell>
        </row>
        <row r="12">
          <cell r="E12">
            <v>0</v>
          </cell>
        </row>
        <row r="14">
          <cell r="E14">
            <v>0.2964365671641791</v>
          </cell>
        </row>
        <row r="15">
          <cell r="E15">
            <v>20.976436567164178</v>
          </cell>
        </row>
        <row r="16">
          <cell r="E16">
            <v>2.6345865600000002</v>
          </cell>
        </row>
        <row r="18">
          <cell r="E18">
            <v>0.56636460554371004</v>
          </cell>
        </row>
        <row r="19">
          <cell r="E19">
            <v>0</v>
          </cell>
        </row>
        <row r="20">
          <cell r="E20">
            <v>0</v>
          </cell>
        </row>
        <row r="21">
          <cell r="E21">
            <v>4</v>
          </cell>
        </row>
        <row r="22">
          <cell r="E22">
            <v>0</v>
          </cell>
        </row>
        <row r="23">
          <cell r="D23">
            <v>0.03</v>
          </cell>
          <cell r="E23">
            <v>0.62929309701492542</v>
          </cell>
        </row>
        <row r="24">
          <cell r="E24">
            <v>0.15</v>
          </cell>
        </row>
        <row r="26">
          <cell r="E26" t="e">
            <v>#REF!</v>
          </cell>
        </row>
        <row r="27">
          <cell r="E27">
            <v>0.1</v>
          </cell>
        </row>
        <row r="28">
          <cell r="E28">
            <v>0.1</v>
          </cell>
        </row>
        <row r="29">
          <cell r="E29">
            <v>8.2085624928358207</v>
          </cell>
        </row>
        <row r="30">
          <cell r="E30">
            <v>12.767874074328358</v>
          </cell>
        </row>
        <row r="40">
          <cell r="G40">
            <v>12</v>
          </cell>
        </row>
        <row r="48">
          <cell r="G48">
            <v>4120000</v>
          </cell>
        </row>
      </sheetData>
      <sheetData sheetId="23"/>
      <sheetData sheetId="24">
        <row r="25">
          <cell r="C25">
            <v>0.75</v>
          </cell>
        </row>
        <row r="26">
          <cell r="C26">
            <v>3</v>
          </cell>
          <cell r="F26">
            <v>12</v>
          </cell>
        </row>
      </sheetData>
      <sheetData sheetId="25">
        <row r="6">
          <cell r="D6">
            <v>20250000</v>
          </cell>
        </row>
        <row r="14">
          <cell r="D14">
            <v>20400000</v>
          </cell>
        </row>
      </sheetData>
      <sheetData sheetId="26"/>
      <sheetData sheetId="27"/>
      <sheetData sheetId="28"/>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5EA7A-E35C-4718-9434-CB6851C24576}">
  <dimension ref="A1:XDX179"/>
  <sheetViews>
    <sheetView showGridLines="0" tabSelected="1" topLeftCell="A142" zoomScale="150" zoomScaleNormal="150" workbookViewId="0"/>
  </sheetViews>
  <sheetFormatPr baseColWidth="10" defaultColWidth="0" defaultRowHeight="15" zeroHeight="1" outlineLevelRow="1" x14ac:dyDescent="0.2"/>
  <cols>
    <col min="1" max="1" width="10.6640625" style="24" customWidth="1"/>
    <col min="2" max="2" width="4.6640625" style="24" customWidth="1"/>
    <col min="3" max="3" width="2.6640625" style="24" customWidth="1"/>
    <col min="4" max="4" width="2.6640625" style="45" customWidth="1"/>
    <col min="5" max="5" width="38.6640625" style="45" customWidth="1"/>
    <col min="7" max="7" width="11.83203125" style="25" customWidth="1"/>
    <col min="8" max="8" width="14.6640625" style="2" customWidth="1"/>
    <col min="9" max="9" width="20.6640625" style="2" customWidth="1"/>
    <col min="10" max="11" width="14.6640625" style="2" customWidth="1"/>
    <col min="12" max="12" width="2.6640625" style="2" customWidth="1"/>
    <col min="13" max="13" width="16.83203125" style="109" customWidth="1"/>
    <col min="14" max="14" width="2.6640625" style="110" customWidth="1"/>
    <col min="15" max="15" width="14.6640625" style="2" customWidth="1"/>
    <col min="16" max="17" width="14.6640625" style="111" customWidth="1"/>
    <col min="18" max="18" width="14.6640625" style="112" customWidth="1"/>
    <col min="19" max="19" width="4.6640625" style="113" customWidth="1"/>
    <col min="20" max="20" width="15.6640625" style="2" hidden="1"/>
    <col min="21" max="22" width="9.1640625" style="24" hidden="1"/>
    <col min="23" max="23" width="2.6640625" style="24" hidden="1"/>
    <col min="24" max="232" width="9.1640625" style="24" hidden="1"/>
    <col min="233" max="233" width="10.33203125" style="24" hidden="1"/>
    <col min="234" max="234" width="12" style="24" hidden="1"/>
    <col min="235" max="235" width="9.1640625" style="24" hidden="1"/>
    <col min="236" max="236" width="12" style="24" hidden="1"/>
    <col min="237" max="237" width="13.33203125" style="24" hidden="1"/>
    <col min="238" max="238" width="11.5" style="24" hidden="1"/>
    <col min="239" max="239" width="9.1640625" style="24" hidden="1"/>
    <col min="240" max="240" width="15.6640625" style="24" hidden="1"/>
    <col min="241" max="243" width="9.1640625" style="24" hidden="1"/>
    <col min="244" max="244" width="14.6640625" style="24" hidden="1"/>
    <col min="245" max="245" width="13" style="24" hidden="1"/>
    <col min="246" max="488" width="9.1640625" style="24" hidden="1"/>
    <col min="489" max="489" width="10.33203125" style="24" hidden="1"/>
    <col min="490" max="490" width="12" style="24" hidden="1"/>
    <col min="491" max="491" width="9.1640625" style="24" hidden="1"/>
    <col min="492" max="492" width="12" style="24" hidden="1"/>
    <col min="493" max="493" width="13.33203125" style="24" hidden="1"/>
    <col min="494" max="494" width="11.5" style="24" hidden="1"/>
    <col min="495" max="495" width="9.1640625" style="24" hidden="1"/>
    <col min="496" max="496" width="15.6640625" style="24" hidden="1"/>
    <col min="497" max="499" width="9.1640625" style="24" hidden="1"/>
    <col min="500" max="500" width="14.6640625" style="24" hidden="1"/>
    <col min="501" max="501" width="13" style="24" hidden="1"/>
    <col min="502" max="744" width="9.1640625" style="24" hidden="1"/>
    <col min="745" max="745" width="10.33203125" style="24" hidden="1"/>
    <col min="746" max="746" width="12" style="24" hidden="1"/>
    <col min="747" max="747" width="9.1640625" style="24" hidden="1"/>
    <col min="748" max="748" width="12" style="24" hidden="1"/>
    <col min="749" max="749" width="13.33203125" style="24" hidden="1"/>
    <col min="750" max="750" width="11.5" style="24" hidden="1"/>
    <col min="751" max="751" width="9.1640625" style="24" hidden="1"/>
    <col min="752" max="752" width="15.6640625" style="24" hidden="1"/>
    <col min="753" max="755" width="9.1640625" style="24" hidden="1"/>
    <col min="756" max="756" width="14.6640625" style="24" hidden="1"/>
    <col min="757" max="757" width="13" style="24" hidden="1"/>
    <col min="758" max="1000" width="9.1640625" style="24" hidden="1"/>
    <col min="1001" max="1001" width="10.33203125" style="24" hidden="1"/>
    <col min="1002" max="1002" width="12" style="24" hidden="1"/>
    <col min="1003" max="1003" width="9.1640625" style="24" hidden="1"/>
    <col min="1004" max="1004" width="12" style="24" hidden="1"/>
    <col min="1005" max="1005" width="13.33203125" style="24" hidden="1"/>
    <col min="1006" max="1006" width="11.5" style="24" hidden="1"/>
    <col min="1007" max="1007" width="9.1640625" style="24" hidden="1"/>
    <col min="1008" max="1008" width="15.6640625" style="24" hidden="1"/>
    <col min="1009" max="1011" width="9.1640625" style="24" hidden="1"/>
    <col min="1012" max="1012" width="14.6640625" style="24" hidden="1"/>
    <col min="1013" max="1013" width="13" style="24" hidden="1"/>
    <col min="1014" max="1256" width="9.1640625" style="24" hidden="1"/>
    <col min="1257" max="1257" width="10.33203125" style="24" hidden="1"/>
    <col min="1258" max="1258" width="12" style="24" hidden="1"/>
    <col min="1259" max="1259" width="9.1640625" style="24" hidden="1"/>
    <col min="1260" max="1260" width="12" style="24" hidden="1"/>
    <col min="1261" max="1261" width="13.33203125" style="24" hidden="1"/>
    <col min="1262" max="1262" width="11.5" style="24" hidden="1"/>
    <col min="1263" max="1263" width="9.1640625" style="24" hidden="1"/>
    <col min="1264" max="1264" width="15.6640625" style="24" hidden="1"/>
    <col min="1265" max="1267" width="9.1640625" style="24" hidden="1"/>
    <col min="1268" max="1268" width="14.6640625" style="24" hidden="1"/>
    <col min="1269" max="1269" width="13" style="24" hidden="1"/>
    <col min="1270" max="1512" width="9.1640625" style="24" hidden="1"/>
    <col min="1513" max="1513" width="10.33203125" style="24" hidden="1"/>
    <col min="1514" max="1514" width="12" style="24" hidden="1"/>
    <col min="1515" max="1515" width="9.1640625" style="24" hidden="1"/>
    <col min="1516" max="1516" width="12" style="24" hidden="1"/>
    <col min="1517" max="1517" width="13.33203125" style="24" hidden="1"/>
    <col min="1518" max="1518" width="11.5" style="24" hidden="1"/>
    <col min="1519" max="1519" width="9.1640625" style="24" hidden="1"/>
    <col min="1520" max="1520" width="15.6640625" style="24" hidden="1"/>
    <col min="1521" max="1523" width="9.1640625" style="24" hidden="1"/>
    <col min="1524" max="1524" width="14.6640625" style="24" hidden="1"/>
    <col min="1525" max="1525" width="13" style="24" hidden="1"/>
    <col min="1526" max="1768" width="9.1640625" style="24" hidden="1"/>
    <col min="1769" max="1769" width="10.33203125" style="24" hidden="1"/>
    <col min="1770" max="1770" width="12" style="24" hidden="1"/>
    <col min="1771" max="1771" width="9.1640625" style="24" hidden="1"/>
    <col min="1772" max="1772" width="12" style="24" hidden="1"/>
    <col min="1773" max="1773" width="13.33203125" style="24" hidden="1"/>
    <col min="1774" max="1774" width="11.5" style="24" hidden="1"/>
    <col min="1775" max="1775" width="9.1640625" style="24" hidden="1"/>
    <col min="1776" max="1776" width="15.6640625" style="24" hidden="1"/>
    <col min="1777" max="1779" width="9.1640625" style="24" hidden="1"/>
    <col min="1780" max="1780" width="14.6640625" style="24" hidden="1"/>
    <col min="1781" max="1781" width="13" style="24" hidden="1"/>
    <col min="1782" max="2024" width="9.1640625" style="24" hidden="1"/>
    <col min="2025" max="2025" width="10.33203125" style="24" hidden="1"/>
    <col min="2026" max="2026" width="12" style="24" hidden="1"/>
    <col min="2027" max="2027" width="9.1640625" style="24" hidden="1"/>
    <col min="2028" max="2028" width="12" style="24" hidden="1"/>
    <col min="2029" max="2029" width="13.33203125" style="24" hidden="1"/>
    <col min="2030" max="2030" width="11.5" style="24" hidden="1"/>
    <col min="2031" max="2031" width="9.1640625" style="24" hidden="1"/>
    <col min="2032" max="2032" width="15.6640625" style="24" hidden="1"/>
    <col min="2033" max="2035" width="9.1640625" style="24" hidden="1"/>
    <col min="2036" max="2036" width="14.6640625" style="24" hidden="1"/>
    <col min="2037" max="2037" width="13" style="24" hidden="1"/>
    <col min="2038" max="2280" width="9.1640625" style="24" hidden="1"/>
    <col min="2281" max="2281" width="10.33203125" style="24" hidden="1"/>
    <col min="2282" max="2282" width="12" style="24" hidden="1"/>
    <col min="2283" max="2283" width="9.1640625" style="24" hidden="1"/>
    <col min="2284" max="2284" width="12" style="24" hidden="1"/>
    <col min="2285" max="2285" width="13.33203125" style="24" hidden="1"/>
    <col min="2286" max="2286" width="11.5" style="24" hidden="1"/>
    <col min="2287" max="2287" width="9.1640625" style="24" hidden="1"/>
    <col min="2288" max="2288" width="15.6640625" style="24" hidden="1"/>
    <col min="2289" max="2291" width="9.1640625" style="24" hidden="1"/>
    <col min="2292" max="2292" width="14.6640625" style="24" hidden="1"/>
    <col min="2293" max="2293" width="13" style="24" hidden="1"/>
    <col min="2294" max="2536" width="9.1640625" style="24" hidden="1"/>
    <col min="2537" max="2537" width="10.33203125" style="24" hidden="1"/>
    <col min="2538" max="2538" width="12" style="24" hidden="1"/>
    <col min="2539" max="2539" width="9.1640625" style="24" hidden="1"/>
    <col min="2540" max="2540" width="12" style="24" hidden="1"/>
    <col min="2541" max="2541" width="13.33203125" style="24" hidden="1"/>
    <col min="2542" max="2542" width="11.5" style="24" hidden="1"/>
    <col min="2543" max="2543" width="9.1640625" style="24" hidden="1"/>
    <col min="2544" max="2544" width="15.6640625" style="24" hidden="1"/>
    <col min="2545" max="2547" width="9.1640625" style="24" hidden="1"/>
    <col min="2548" max="2548" width="14.6640625" style="24" hidden="1"/>
    <col min="2549" max="2549" width="13" style="24" hidden="1"/>
    <col min="2550" max="2792" width="9.1640625" style="24" hidden="1"/>
    <col min="2793" max="2793" width="10.33203125" style="24" hidden="1"/>
    <col min="2794" max="2794" width="12" style="24" hidden="1"/>
    <col min="2795" max="2795" width="9.1640625" style="24" hidden="1"/>
    <col min="2796" max="2796" width="12" style="24" hidden="1"/>
    <col min="2797" max="2797" width="13.33203125" style="24" hidden="1"/>
    <col min="2798" max="2798" width="11.5" style="24" hidden="1"/>
    <col min="2799" max="2799" width="9.1640625" style="24" hidden="1"/>
    <col min="2800" max="2800" width="15.6640625" style="24" hidden="1"/>
    <col min="2801" max="2803" width="9.1640625" style="24" hidden="1"/>
    <col min="2804" max="2804" width="14.6640625" style="24" hidden="1"/>
    <col min="2805" max="2805" width="13" style="24" hidden="1"/>
    <col min="2806" max="3048" width="9.1640625" style="24" hidden="1"/>
    <col min="3049" max="3049" width="10.33203125" style="24" hidden="1"/>
    <col min="3050" max="3050" width="12" style="24" hidden="1"/>
    <col min="3051" max="3051" width="9.1640625" style="24" hidden="1"/>
    <col min="3052" max="3052" width="12" style="24" hidden="1"/>
    <col min="3053" max="3053" width="13.33203125" style="24" hidden="1"/>
    <col min="3054" max="3054" width="11.5" style="24" hidden="1"/>
    <col min="3055" max="3055" width="9.1640625" style="24" hidden="1"/>
    <col min="3056" max="3056" width="15.6640625" style="24" hidden="1"/>
    <col min="3057" max="3059" width="9.1640625" style="24" hidden="1"/>
    <col min="3060" max="3060" width="14.6640625" style="24" hidden="1"/>
    <col min="3061" max="3061" width="13" style="24" hidden="1"/>
    <col min="3062" max="3304" width="9.1640625" style="24" hidden="1"/>
    <col min="3305" max="3305" width="10.33203125" style="24" hidden="1"/>
    <col min="3306" max="3306" width="12" style="24" hidden="1"/>
    <col min="3307" max="3307" width="9.1640625" style="24" hidden="1"/>
    <col min="3308" max="3308" width="12" style="24" hidden="1"/>
    <col min="3309" max="3309" width="13.33203125" style="24" hidden="1"/>
    <col min="3310" max="3310" width="11.5" style="24" hidden="1"/>
    <col min="3311" max="3311" width="9.1640625" style="24" hidden="1"/>
    <col min="3312" max="3312" width="15.6640625" style="24" hidden="1"/>
    <col min="3313" max="3315" width="9.1640625" style="24" hidden="1"/>
    <col min="3316" max="3316" width="14.6640625" style="24" hidden="1"/>
    <col min="3317" max="3317" width="13" style="24" hidden="1"/>
    <col min="3318" max="3560" width="9.1640625" style="24" hidden="1"/>
    <col min="3561" max="3561" width="10.33203125" style="24" hidden="1"/>
    <col min="3562" max="3562" width="12" style="24" hidden="1"/>
    <col min="3563" max="3563" width="9.1640625" style="24" hidden="1"/>
    <col min="3564" max="3564" width="12" style="24" hidden="1"/>
    <col min="3565" max="3565" width="13.33203125" style="24" hidden="1"/>
    <col min="3566" max="3566" width="11.5" style="24" hidden="1"/>
    <col min="3567" max="3567" width="9.1640625" style="24" hidden="1"/>
    <col min="3568" max="3568" width="15.6640625" style="24" hidden="1"/>
    <col min="3569" max="3571" width="9.1640625" style="24" hidden="1"/>
    <col min="3572" max="3572" width="14.6640625" style="24" hidden="1"/>
    <col min="3573" max="3573" width="13" style="24" hidden="1"/>
    <col min="3574" max="3816" width="9.1640625" style="24" hidden="1"/>
    <col min="3817" max="3817" width="10.33203125" style="24" hidden="1"/>
    <col min="3818" max="3818" width="12" style="24" hidden="1"/>
    <col min="3819" max="3819" width="9.1640625" style="24" hidden="1"/>
    <col min="3820" max="3820" width="12" style="24" hidden="1"/>
    <col min="3821" max="3821" width="13.33203125" style="24" hidden="1"/>
    <col min="3822" max="3822" width="11.5" style="24" hidden="1"/>
    <col min="3823" max="3823" width="9.1640625" style="24" hidden="1"/>
    <col min="3824" max="3824" width="15.6640625" style="24" hidden="1"/>
    <col min="3825" max="3827" width="9.1640625" style="24" hidden="1"/>
    <col min="3828" max="3828" width="14.6640625" style="24" hidden="1"/>
    <col min="3829" max="3829" width="13" style="24" hidden="1"/>
    <col min="3830" max="4072" width="9.1640625" style="24" hidden="1"/>
    <col min="4073" max="4073" width="10.33203125" style="24" hidden="1"/>
    <col min="4074" max="4074" width="12" style="24" hidden="1"/>
    <col min="4075" max="4075" width="9.1640625" style="24" hidden="1"/>
    <col min="4076" max="4076" width="12" style="24" hidden="1"/>
    <col min="4077" max="4077" width="13.33203125" style="24" hidden="1"/>
    <col min="4078" max="4078" width="11.5" style="24" hidden="1"/>
    <col min="4079" max="4079" width="9.1640625" style="24" hidden="1"/>
    <col min="4080" max="4080" width="15.6640625" style="24" hidden="1"/>
    <col min="4081" max="4083" width="9.1640625" style="24" hidden="1"/>
    <col min="4084" max="4084" width="14.6640625" style="24" hidden="1"/>
    <col min="4085" max="4085" width="13" style="24" hidden="1"/>
    <col min="4086" max="4328" width="9.1640625" style="24" hidden="1"/>
    <col min="4329" max="4329" width="10.33203125" style="24" hidden="1"/>
    <col min="4330" max="4330" width="12" style="24" hidden="1"/>
    <col min="4331" max="4331" width="9.1640625" style="24" hidden="1"/>
    <col min="4332" max="4332" width="12" style="24" hidden="1"/>
    <col min="4333" max="4333" width="13.33203125" style="24" hidden="1"/>
    <col min="4334" max="4334" width="11.5" style="24" hidden="1"/>
    <col min="4335" max="4335" width="9.1640625" style="24" hidden="1"/>
    <col min="4336" max="4336" width="15.6640625" style="24" hidden="1"/>
    <col min="4337" max="4339" width="9.1640625" style="24" hidden="1"/>
    <col min="4340" max="4340" width="14.6640625" style="24" hidden="1"/>
    <col min="4341" max="4341" width="13" style="24" hidden="1"/>
    <col min="4342" max="4584" width="9.1640625" style="24" hidden="1"/>
    <col min="4585" max="4585" width="10.33203125" style="24" hidden="1"/>
    <col min="4586" max="4586" width="12" style="24" hidden="1"/>
    <col min="4587" max="4587" width="9.1640625" style="24" hidden="1"/>
    <col min="4588" max="4588" width="12" style="24" hidden="1"/>
    <col min="4589" max="4589" width="13.33203125" style="24" hidden="1"/>
    <col min="4590" max="4590" width="11.5" style="24" hidden="1"/>
    <col min="4591" max="4591" width="9.1640625" style="24" hidden="1"/>
    <col min="4592" max="4592" width="15.6640625" style="24" hidden="1"/>
    <col min="4593" max="4595" width="9.1640625" style="24" hidden="1"/>
    <col min="4596" max="4596" width="14.6640625" style="24" hidden="1"/>
    <col min="4597" max="4597" width="13" style="24" hidden="1"/>
    <col min="4598" max="4840" width="9.1640625" style="24" hidden="1"/>
    <col min="4841" max="4841" width="10.33203125" style="24" hidden="1"/>
    <col min="4842" max="4842" width="12" style="24" hidden="1"/>
    <col min="4843" max="4843" width="9.1640625" style="24" hidden="1"/>
    <col min="4844" max="4844" width="12" style="24" hidden="1"/>
    <col min="4845" max="4845" width="13.33203125" style="24" hidden="1"/>
    <col min="4846" max="4846" width="11.5" style="24" hidden="1"/>
    <col min="4847" max="4847" width="9.1640625" style="24" hidden="1"/>
    <col min="4848" max="4848" width="15.6640625" style="24" hidden="1"/>
    <col min="4849" max="4851" width="9.1640625" style="24" hidden="1"/>
    <col min="4852" max="4852" width="14.6640625" style="24" hidden="1"/>
    <col min="4853" max="4853" width="13" style="24" hidden="1"/>
    <col min="4854" max="5096" width="9.1640625" style="24" hidden="1"/>
    <col min="5097" max="5097" width="10.33203125" style="24" hidden="1"/>
    <col min="5098" max="5098" width="12" style="24" hidden="1"/>
    <col min="5099" max="5099" width="9.1640625" style="24" hidden="1"/>
    <col min="5100" max="5100" width="12" style="24" hidden="1"/>
    <col min="5101" max="5101" width="13.33203125" style="24" hidden="1"/>
    <col min="5102" max="5102" width="11.5" style="24" hidden="1"/>
    <col min="5103" max="5103" width="9.1640625" style="24" hidden="1"/>
    <col min="5104" max="5104" width="15.6640625" style="24" hidden="1"/>
    <col min="5105" max="5107" width="9.1640625" style="24" hidden="1"/>
    <col min="5108" max="5108" width="14.6640625" style="24" hidden="1"/>
    <col min="5109" max="5109" width="13" style="24" hidden="1"/>
    <col min="5110" max="5352" width="9.1640625" style="24" hidden="1"/>
    <col min="5353" max="5353" width="10.33203125" style="24" hidden="1"/>
    <col min="5354" max="5354" width="12" style="24" hidden="1"/>
    <col min="5355" max="5355" width="9.1640625" style="24" hidden="1"/>
    <col min="5356" max="5356" width="12" style="24" hidden="1"/>
    <col min="5357" max="5357" width="13.33203125" style="24" hidden="1"/>
    <col min="5358" max="5358" width="11.5" style="24" hidden="1"/>
    <col min="5359" max="5359" width="9.1640625" style="24" hidden="1"/>
    <col min="5360" max="5360" width="15.6640625" style="24" hidden="1"/>
    <col min="5361" max="5363" width="9.1640625" style="24" hidden="1"/>
    <col min="5364" max="5364" width="14.6640625" style="24" hidden="1"/>
    <col min="5365" max="5365" width="13" style="24" hidden="1"/>
    <col min="5366" max="5608" width="9.1640625" style="24" hidden="1"/>
    <col min="5609" max="5609" width="10.33203125" style="24" hidden="1"/>
    <col min="5610" max="5610" width="12" style="24" hidden="1"/>
    <col min="5611" max="5611" width="9.1640625" style="24" hidden="1"/>
    <col min="5612" max="5612" width="12" style="24" hidden="1"/>
    <col min="5613" max="5613" width="13.33203125" style="24" hidden="1"/>
    <col min="5614" max="5614" width="11.5" style="24" hidden="1"/>
    <col min="5615" max="5615" width="9.1640625" style="24" hidden="1"/>
    <col min="5616" max="5616" width="15.6640625" style="24" hidden="1"/>
    <col min="5617" max="5619" width="9.1640625" style="24" hidden="1"/>
    <col min="5620" max="5620" width="14.6640625" style="24" hidden="1"/>
    <col min="5621" max="5621" width="13" style="24" hidden="1"/>
    <col min="5622" max="5864" width="9.1640625" style="24" hidden="1"/>
    <col min="5865" max="5865" width="10.33203125" style="24" hidden="1"/>
    <col min="5866" max="5866" width="12" style="24" hidden="1"/>
    <col min="5867" max="5867" width="9.1640625" style="24" hidden="1"/>
    <col min="5868" max="5868" width="12" style="24" hidden="1"/>
    <col min="5869" max="5869" width="13.33203125" style="24" hidden="1"/>
    <col min="5870" max="5870" width="11.5" style="24" hidden="1"/>
    <col min="5871" max="5871" width="9.1640625" style="24" hidden="1"/>
    <col min="5872" max="5872" width="15.6640625" style="24" hidden="1"/>
    <col min="5873" max="5875" width="9.1640625" style="24" hidden="1"/>
    <col min="5876" max="5876" width="14.6640625" style="24" hidden="1"/>
    <col min="5877" max="5877" width="13" style="24" hidden="1"/>
    <col min="5878" max="6120" width="9.1640625" style="24" hidden="1"/>
    <col min="6121" max="6121" width="10.33203125" style="24" hidden="1"/>
    <col min="6122" max="6122" width="12" style="24" hidden="1"/>
    <col min="6123" max="6123" width="9.1640625" style="24" hidden="1"/>
    <col min="6124" max="6124" width="12" style="24" hidden="1"/>
    <col min="6125" max="6125" width="13.33203125" style="24" hidden="1"/>
    <col min="6126" max="6126" width="11.5" style="24" hidden="1"/>
    <col min="6127" max="6127" width="9.1640625" style="24" hidden="1"/>
    <col min="6128" max="6128" width="15.6640625" style="24" hidden="1"/>
    <col min="6129" max="6131" width="9.1640625" style="24" hidden="1"/>
    <col min="6132" max="6132" width="14.6640625" style="24" hidden="1"/>
    <col min="6133" max="6133" width="13" style="24" hidden="1"/>
    <col min="6134" max="6376" width="9.1640625" style="24" hidden="1"/>
    <col min="6377" max="6377" width="10.33203125" style="24" hidden="1"/>
    <col min="6378" max="6378" width="12" style="24" hidden="1"/>
    <col min="6379" max="6379" width="9.1640625" style="24" hidden="1"/>
    <col min="6380" max="6380" width="12" style="24" hidden="1"/>
    <col min="6381" max="6381" width="13.33203125" style="24" hidden="1"/>
    <col min="6382" max="6382" width="11.5" style="24" hidden="1"/>
    <col min="6383" max="6383" width="9.1640625" style="24" hidden="1"/>
    <col min="6384" max="6384" width="15.6640625" style="24" hidden="1"/>
    <col min="6385" max="6387" width="9.1640625" style="24" hidden="1"/>
    <col min="6388" max="6388" width="14.6640625" style="24" hidden="1"/>
    <col min="6389" max="6389" width="13" style="24" hidden="1"/>
    <col min="6390" max="6632" width="9.1640625" style="24" hidden="1"/>
    <col min="6633" max="6633" width="10.33203125" style="24" hidden="1"/>
    <col min="6634" max="6634" width="12" style="24" hidden="1"/>
    <col min="6635" max="6635" width="9.1640625" style="24" hidden="1"/>
    <col min="6636" max="6636" width="12" style="24" hidden="1"/>
    <col min="6637" max="6637" width="13.33203125" style="24" hidden="1"/>
    <col min="6638" max="6638" width="11.5" style="24" hidden="1"/>
    <col min="6639" max="6639" width="9.1640625" style="24" hidden="1"/>
    <col min="6640" max="6640" width="15.6640625" style="24" hidden="1"/>
    <col min="6641" max="6643" width="9.1640625" style="24" hidden="1"/>
    <col min="6644" max="6644" width="14.6640625" style="24" hidden="1"/>
    <col min="6645" max="6645" width="13" style="24" hidden="1"/>
    <col min="6646" max="6888" width="9.1640625" style="24" hidden="1"/>
    <col min="6889" max="6889" width="10.33203125" style="24" hidden="1"/>
    <col min="6890" max="6890" width="12" style="24" hidden="1"/>
    <col min="6891" max="6891" width="9.1640625" style="24" hidden="1"/>
    <col min="6892" max="6892" width="12" style="24" hidden="1"/>
    <col min="6893" max="6893" width="13.33203125" style="24" hidden="1"/>
    <col min="6894" max="6894" width="11.5" style="24" hidden="1"/>
    <col min="6895" max="6895" width="9.1640625" style="24" hidden="1"/>
    <col min="6896" max="6896" width="15.6640625" style="24" hidden="1"/>
    <col min="6897" max="6899" width="9.1640625" style="24" hidden="1"/>
    <col min="6900" max="6900" width="14.6640625" style="24" hidden="1"/>
    <col min="6901" max="6901" width="13" style="24" hidden="1"/>
    <col min="6902" max="7144" width="9.1640625" style="24" hidden="1"/>
    <col min="7145" max="7145" width="10.33203125" style="24" hidden="1"/>
    <col min="7146" max="7146" width="12" style="24" hidden="1"/>
    <col min="7147" max="7147" width="9.1640625" style="24" hidden="1"/>
    <col min="7148" max="7148" width="12" style="24" hidden="1"/>
    <col min="7149" max="7149" width="13.33203125" style="24" hidden="1"/>
    <col min="7150" max="7150" width="11.5" style="24" hidden="1"/>
    <col min="7151" max="7151" width="9.1640625" style="24" hidden="1"/>
    <col min="7152" max="7152" width="15.6640625" style="24" hidden="1"/>
    <col min="7153" max="7155" width="9.1640625" style="24" hidden="1"/>
    <col min="7156" max="7156" width="14.6640625" style="24" hidden="1"/>
    <col min="7157" max="7157" width="13" style="24" hidden="1"/>
    <col min="7158" max="7400" width="9.1640625" style="24" hidden="1"/>
    <col min="7401" max="7401" width="10.33203125" style="24" hidden="1"/>
    <col min="7402" max="7402" width="12" style="24" hidden="1"/>
    <col min="7403" max="7403" width="9.1640625" style="24" hidden="1"/>
    <col min="7404" max="7404" width="12" style="24" hidden="1"/>
    <col min="7405" max="7405" width="13.33203125" style="24" hidden="1"/>
    <col min="7406" max="7406" width="11.5" style="24" hidden="1"/>
    <col min="7407" max="7407" width="9.1640625" style="24" hidden="1"/>
    <col min="7408" max="7408" width="15.6640625" style="24" hidden="1"/>
    <col min="7409" max="7411" width="9.1640625" style="24" hidden="1"/>
    <col min="7412" max="7412" width="14.6640625" style="24" hidden="1"/>
    <col min="7413" max="7413" width="13" style="24" hidden="1"/>
    <col min="7414" max="7656" width="9.1640625" style="24" hidden="1"/>
    <col min="7657" max="7657" width="10.33203125" style="24" hidden="1"/>
    <col min="7658" max="7658" width="12" style="24" hidden="1"/>
    <col min="7659" max="7659" width="9.1640625" style="24" hidden="1"/>
    <col min="7660" max="7660" width="12" style="24" hidden="1"/>
    <col min="7661" max="7661" width="13.33203125" style="24" hidden="1"/>
    <col min="7662" max="7662" width="11.5" style="24" hidden="1"/>
    <col min="7663" max="7663" width="9.1640625" style="24" hidden="1"/>
    <col min="7664" max="7664" width="15.6640625" style="24" hidden="1"/>
    <col min="7665" max="7667" width="9.1640625" style="24" hidden="1"/>
    <col min="7668" max="7668" width="14.6640625" style="24" hidden="1"/>
    <col min="7669" max="7669" width="13" style="24" hidden="1"/>
    <col min="7670" max="7912" width="9.1640625" style="24" hidden="1"/>
    <col min="7913" max="7913" width="10.33203125" style="24" hidden="1"/>
    <col min="7914" max="7914" width="12" style="24" hidden="1"/>
    <col min="7915" max="7915" width="9.1640625" style="24" hidden="1"/>
    <col min="7916" max="7916" width="12" style="24" hidden="1"/>
    <col min="7917" max="7917" width="13.33203125" style="24" hidden="1"/>
    <col min="7918" max="7918" width="11.5" style="24" hidden="1"/>
    <col min="7919" max="7919" width="9.1640625" style="24" hidden="1"/>
    <col min="7920" max="7920" width="15.6640625" style="24" hidden="1"/>
    <col min="7921" max="7923" width="9.1640625" style="24" hidden="1"/>
    <col min="7924" max="7924" width="14.6640625" style="24" hidden="1"/>
    <col min="7925" max="7925" width="13" style="24" hidden="1"/>
    <col min="7926" max="8168" width="9.1640625" style="24" hidden="1"/>
    <col min="8169" max="8169" width="10.33203125" style="24" hidden="1"/>
    <col min="8170" max="8170" width="12" style="24" hidden="1"/>
    <col min="8171" max="8171" width="9.1640625" style="24" hidden="1"/>
    <col min="8172" max="8172" width="12" style="24" hidden="1"/>
    <col min="8173" max="8173" width="13.33203125" style="24" hidden="1"/>
    <col min="8174" max="8174" width="11.5" style="24" hidden="1"/>
    <col min="8175" max="8175" width="9.1640625" style="24" hidden="1"/>
    <col min="8176" max="8176" width="15.6640625" style="24" hidden="1"/>
    <col min="8177" max="8179" width="9.1640625" style="24" hidden="1"/>
    <col min="8180" max="8180" width="14.6640625" style="24" hidden="1"/>
    <col min="8181" max="8181" width="13" style="24" hidden="1"/>
    <col min="8182" max="8424" width="9.1640625" style="24" hidden="1"/>
    <col min="8425" max="8425" width="10.33203125" style="24" hidden="1"/>
    <col min="8426" max="8426" width="12" style="24" hidden="1"/>
    <col min="8427" max="8427" width="9.1640625" style="24" hidden="1"/>
    <col min="8428" max="8428" width="12" style="24" hidden="1"/>
    <col min="8429" max="8429" width="13.33203125" style="24" hidden="1"/>
    <col min="8430" max="8430" width="11.5" style="24" hidden="1"/>
    <col min="8431" max="8431" width="9.1640625" style="24" hidden="1"/>
    <col min="8432" max="8432" width="15.6640625" style="24" hidden="1"/>
    <col min="8433" max="8435" width="9.1640625" style="24" hidden="1"/>
    <col min="8436" max="8436" width="14.6640625" style="24" hidden="1"/>
    <col min="8437" max="8437" width="13" style="24" hidden="1"/>
    <col min="8438" max="8680" width="9.1640625" style="24" hidden="1"/>
    <col min="8681" max="8681" width="10.33203125" style="24" hidden="1"/>
    <col min="8682" max="8682" width="12" style="24" hidden="1"/>
    <col min="8683" max="8683" width="9.1640625" style="24" hidden="1"/>
    <col min="8684" max="8684" width="12" style="24" hidden="1"/>
    <col min="8685" max="8685" width="13.33203125" style="24" hidden="1"/>
    <col min="8686" max="8686" width="11.5" style="24" hidden="1"/>
    <col min="8687" max="8687" width="9.1640625" style="24" hidden="1"/>
    <col min="8688" max="8688" width="15.6640625" style="24" hidden="1"/>
    <col min="8689" max="8691" width="9.1640625" style="24" hidden="1"/>
    <col min="8692" max="8692" width="14.6640625" style="24" hidden="1"/>
    <col min="8693" max="8693" width="13" style="24" hidden="1"/>
    <col min="8694" max="8936" width="9.1640625" style="24" hidden="1"/>
    <col min="8937" max="8937" width="10.33203125" style="24" hidden="1"/>
    <col min="8938" max="8938" width="12" style="24" hidden="1"/>
    <col min="8939" max="8939" width="9.1640625" style="24" hidden="1"/>
    <col min="8940" max="8940" width="12" style="24" hidden="1"/>
    <col min="8941" max="8941" width="13.33203125" style="24" hidden="1"/>
    <col min="8942" max="8942" width="11.5" style="24" hidden="1"/>
    <col min="8943" max="8943" width="9.1640625" style="24" hidden="1"/>
    <col min="8944" max="8944" width="15.6640625" style="24" hidden="1"/>
    <col min="8945" max="8947" width="9.1640625" style="24" hidden="1"/>
    <col min="8948" max="8948" width="14.6640625" style="24" hidden="1"/>
    <col min="8949" max="8949" width="13" style="24" hidden="1"/>
    <col min="8950" max="9192" width="9.1640625" style="24" hidden="1"/>
    <col min="9193" max="9193" width="10.33203125" style="24" hidden="1"/>
    <col min="9194" max="9194" width="12" style="24" hidden="1"/>
    <col min="9195" max="9195" width="9.1640625" style="24" hidden="1"/>
    <col min="9196" max="9196" width="12" style="24" hidden="1"/>
    <col min="9197" max="9197" width="13.33203125" style="24" hidden="1"/>
    <col min="9198" max="9198" width="11.5" style="24" hidden="1"/>
    <col min="9199" max="9199" width="9.1640625" style="24" hidden="1"/>
    <col min="9200" max="9200" width="15.6640625" style="24" hidden="1"/>
    <col min="9201" max="9203" width="9.1640625" style="24" hidden="1"/>
    <col min="9204" max="9204" width="14.6640625" style="24" hidden="1"/>
    <col min="9205" max="9205" width="13" style="24" hidden="1"/>
    <col min="9206" max="9448" width="9.1640625" style="24" hidden="1"/>
    <col min="9449" max="9449" width="10.33203125" style="24" hidden="1"/>
    <col min="9450" max="9450" width="12" style="24" hidden="1"/>
    <col min="9451" max="9451" width="9.1640625" style="24" hidden="1"/>
    <col min="9452" max="9452" width="12" style="24" hidden="1"/>
    <col min="9453" max="9453" width="13.33203125" style="24" hidden="1"/>
    <col min="9454" max="9454" width="11.5" style="24" hidden="1"/>
    <col min="9455" max="9455" width="9.1640625" style="24" hidden="1"/>
    <col min="9456" max="9456" width="15.6640625" style="24" hidden="1"/>
    <col min="9457" max="9459" width="9.1640625" style="24" hidden="1"/>
    <col min="9460" max="9460" width="14.6640625" style="24" hidden="1"/>
    <col min="9461" max="9461" width="13" style="24" hidden="1"/>
    <col min="9462" max="9704" width="9.1640625" style="24" hidden="1"/>
    <col min="9705" max="9705" width="10.33203125" style="24" hidden="1"/>
    <col min="9706" max="9706" width="12" style="24" hidden="1"/>
    <col min="9707" max="9707" width="9.1640625" style="24" hidden="1"/>
    <col min="9708" max="9708" width="12" style="24" hidden="1"/>
    <col min="9709" max="9709" width="13.33203125" style="24" hidden="1"/>
    <col min="9710" max="9710" width="11.5" style="24" hidden="1"/>
    <col min="9711" max="9711" width="9.1640625" style="24" hidden="1"/>
    <col min="9712" max="9712" width="15.6640625" style="24" hidden="1"/>
    <col min="9713" max="9715" width="9.1640625" style="24" hidden="1"/>
    <col min="9716" max="9716" width="14.6640625" style="24" hidden="1"/>
    <col min="9717" max="9717" width="13" style="24" hidden="1"/>
    <col min="9718" max="9960" width="9.1640625" style="24" hidden="1"/>
    <col min="9961" max="9961" width="10.33203125" style="24" hidden="1"/>
    <col min="9962" max="9962" width="12" style="24" hidden="1"/>
    <col min="9963" max="9963" width="9.1640625" style="24" hidden="1"/>
    <col min="9964" max="9964" width="12" style="24" hidden="1"/>
    <col min="9965" max="9965" width="13.33203125" style="24" hidden="1"/>
    <col min="9966" max="9966" width="11.5" style="24" hidden="1"/>
    <col min="9967" max="9967" width="9.1640625" style="24" hidden="1"/>
    <col min="9968" max="9968" width="15.6640625" style="24" hidden="1"/>
    <col min="9969" max="9971" width="9.1640625" style="24" hidden="1"/>
    <col min="9972" max="9972" width="14.6640625" style="24" hidden="1"/>
    <col min="9973" max="9973" width="13" style="24" hidden="1"/>
    <col min="9974" max="10216" width="9.1640625" style="24" hidden="1"/>
    <col min="10217" max="10217" width="10.33203125" style="24" hidden="1"/>
    <col min="10218" max="10218" width="12" style="24" hidden="1"/>
    <col min="10219" max="10219" width="9.1640625" style="24" hidden="1"/>
    <col min="10220" max="10220" width="12" style="24" hidden="1"/>
    <col min="10221" max="10221" width="13.33203125" style="24" hidden="1"/>
    <col min="10222" max="10222" width="11.5" style="24" hidden="1"/>
    <col min="10223" max="10223" width="9.1640625" style="24" hidden="1"/>
    <col min="10224" max="10224" width="15.6640625" style="24" hidden="1"/>
    <col min="10225" max="10227" width="9.1640625" style="24" hidden="1"/>
    <col min="10228" max="10228" width="14.6640625" style="24" hidden="1"/>
    <col min="10229" max="10229" width="13" style="24" hidden="1"/>
    <col min="10230" max="10472" width="9.1640625" style="24" hidden="1"/>
    <col min="10473" max="10473" width="10.33203125" style="24" hidden="1"/>
    <col min="10474" max="10474" width="12" style="24" hidden="1"/>
    <col min="10475" max="10475" width="9.1640625" style="24" hidden="1"/>
    <col min="10476" max="10476" width="12" style="24" hidden="1"/>
    <col min="10477" max="10477" width="13.33203125" style="24" hidden="1"/>
    <col min="10478" max="10478" width="11.5" style="24" hidden="1"/>
    <col min="10479" max="10479" width="9.1640625" style="24" hidden="1"/>
    <col min="10480" max="10480" width="15.6640625" style="24" hidden="1"/>
    <col min="10481" max="10483" width="9.1640625" style="24" hidden="1"/>
    <col min="10484" max="10484" width="14.6640625" style="24" hidden="1"/>
    <col min="10485" max="10485" width="13" style="24" hidden="1"/>
    <col min="10486" max="10728" width="9.1640625" style="24" hidden="1"/>
    <col min="10729" max="10729" width="10.33203125" style="24" hidden="1"/>
    <col min="10730" max="10730" width="12" style="24" hidden="1"/>
    <col min="10731" max="10731" width="9.1640625" style="24" hidden="1"/>
    <col min="10732" max="10732" width="12" style="24" hidden="1"/>
    <col min="10733" max="10733" width="13.33203125" style="24" hidden="1"/>
    <col min="10734" max="10734" width="11.5" style="24" hidden="1"/>
    <col min="10735" max="10735" width="9.1640625" style="24" hidden="1"/>
    <col min="10736" max="10736" width="15.6640625" style="24" hidden="1"/>
    <col min="10737" max="10739" width="9.1640625" style="24" hidden="1"/>
    <col min="10740" max="10740" width="14.6640625" style="24" hidden="1"/>
    <col min="10741" max="10741" width="13" style="24" hidden="1"/>
    <col min="10742" max="10984" width="9.1640625" style="24" hidden="1"/>
    <col min="10985" max="10985" width="10.33203125" style="24" hidden="1"/>
    <col min="10986" max="10986" width="12" style="24" hidden="1"/>
    <col min="10987" max="10987" width="9.1640625" style="24" hidden="1"/>
    <col min="10988" max="10988" width="12" style="24" hidden="1"/>
    <col min="10989" max="10989" width="13.33203125" style="24" hidden="1"/>
    <col min="10990" max="10990" width="11.5" style="24" hidden="1"/>
    <col min="10991" max="10991" width="9.1640625" style="24" hidden="1"/>
    <col min="10992" max="10992" width="15.6640625" style="24" hidden="1"/>
    <col min="10993" max="10995" width="9.1640625" style="24" hidden="1"/>
    <col min="10996" max="10996" width="14.6640625" style="24" hidden="1"/>
    <col min="10997" max="10997" width="13" style="24" hidden="1"/>
    <col min="10998" max="11240" width="9.1640625" style="24" hidden="1"/>
    <col min="11241" max="11241" width="10.33203125" style="24" hidden="1"/>
    <col min="11242" max="11242" width="12" style="24" hidden="1"/>
    <col min="11243" max="11243" width="9.1640625" style="24" hidden="1"/>
    <col min="11244" max="11244" width="12" style="24" hidden="1"/>
    <col min="11245" max="11245" width="13.33203125" style="24" hidden="1"/>
    <col min="11246" max="11246" width="11.5" style="24" hidden="1"/>
    <col min="11247" max="11247" width="9.1640625" style="24" hidden="1"/>
    <col min="11248" max="11248" width="15.6640625" style="24" hidden="1"/>
    <col min="11249" max="11251" width="9.1640625" style="24" hidden="1"/>
    <col min="11252" max="11252" width="14.6640625" style="24" hidden="1"/>
    <col min="11253" max="11253" width="13" style="24" hidden="1"/>
    <col min="11254" max="11496" width="9.1640625" style="24" hidden="1"/>
    <col min="11497" max="11497" width="10.33203125" style="24" hidden="1"/>
    <col min="11498" max="11498" width="12" style="24" hidden="1"/>
    <col min="11499" max="11499" width="9.1640625" style="24" hidden="1"/>
    <col min="11500" max="11500" width="12" style="24" hidden="1"/>
    <col min="11501" max="11501" width="13.33203125" style="24" hidden="1"/>
    <col min="11502" max="11502" width="11.5" style="24" hidden="1"/>
    <col min="11503" max="11503" width="9.1640625" style="24" hidden="1"/>
    <col min="11504" max="11504" width="15.6640625" style="24" hidden="1"/>
    <col min="11505" max="11507" width="9.1640625" style="24" hidden="1"/>
    <col min="11508" max="11508" width="14.6640625" style="24" hidden="1"/>
    <col min="11509" max="11509" width="13" style="24" hidden="1"/>
    <col min="11510" max="11752" width="9.1640625" style="24" hidden="1"/>
    <col min="11753" max="11753" width="10.33203125" style="24" hidden="1"/>
    <col min="11754" max="11754" width="12" style="24" hidden="1"/>
    <col min="11755" max="11755" width="9.1640625" style="24" hidden="1"/>
    <col min="11756" max="11756" width="12" style="24" hidden="1"/>
    <col min="11757" max="11757" width="13.33203125" style="24" hidden="1"/>
    <col min="11758" max="11758" width="11.5" style="24" hidden="1"/>
    <col min="11759" max="11759" width="9.1640625" style="24" hidden="1"/>
    <col min="11760" max="11760" width="15.6640625" style="24" hidden="1"/>
    <col min="11761" max="11763" width="9.1640625" style="24" hidden="1"/>
    <col min="11764" max="11764" width="14.6640625" style="24" hidden="1"/>
    <col min="11765" max="11765" width="13" style="24" hidden="1"/>
    <col min="11766" max="12008" width="9.1640625" style="24" hidden="1"/>
    <col min="12009" max="12009" width="10.33203125" style="24" hidden="1"/>
    <col min="12010" max="12010" width="12" style="24" hidden="1"/>
    <col min="12011" max="12011" width="9.1640625" style="24" hidden="1"/>
    <col min="12012" max="12012" width="12" style="24" hidden="1"/>
    <col min="12013" max="12013" width="13.33203125" style="24" hidden="1"/>
    <col min="12014" max="12014" width="11.5" style="24" hidden="1"/>
    <col min="12015" max="12015" width="9.1640625" style="24" hidden="1"/>
    <col min="12016" max="12016" width="15.6640625" style="24" hidden="1"/>
    <col min="12017" max="12019" width="9.1640625" style="24" hidden="1"/>
    <col min="12020" max="12020" width="14.6640625" style="24" hidden="1"/>
    <col min="12021" max="12021" width="13" style="24" hidden="1"/>
    <col min="12022" max="12264" width="9.1640625" style="24" hidden="1"/>
    <col min="12265" max="12265" width="10.33203125" style="24" hidden="1"/>
    <col min="12266" max="12266" width="12" style="24" hidden="1"/>
    <col min="12267" max="12267" width="9.1640625" style="24" hidden="1"/>
    <col min="12268" max="12268" width="12" style="24" hidden="1"/>
    <col min="12269" max="12269" width="13.33203125" style="24" hidden="1"/>
    <col min="12270" max="12270" width="11.5" style="24" hidden="1"/>
    <col min="12271" max="12271" width="9.1640625" style="24" hidden="1"/>
    <col min="12272" max="12272" width="15.6640625" style="24" hidden="1"/>
    <col min="12273" max="12275" width="9.1640625" style="24" hidden="1"/>
    <col min="12276" max="12276" width="14.6640625" style="24" hidden="1"/>
    <col min="12277" max="12277" width="13" style="24" hidden="1"/>
    <col min="12278" max="12520" width="9.1640625" style="24" hidden="1"/>
    <col min="12521" max="12521" width="10.33203125" style="24" hidden="1"/>
    <col min="12522" max="12522" width="12" style="24" hidden="1"/>
    <col min="12523" max="12523" width="9.1640625" style="24" hidden="1"/>
    <col min="12524" max="12524" width="12" style="24" hidden="1"/>
    <col min="12525" max="12525" width="13.33203125" style="24" hidden="1"/>
    <col min="12526" max="12526" width="11.5" style="24" hidden="1"/>
    <col min="12527" max="12527" width="9.1640625" style="24" hidden="1"/>
    <col min="12528" max="12528" width="15.6640625" style="24" hidden="1"/>
    <col min="12529" max="12531" width="9.1640625" style="24" hidden="1"/>
    <col min="12532" max="12532" width="14.6640625" style="24" hidden="1"/>
    <col min="12533" max="12533" width="13" style="24" hidden="1"/>
    <col min="12534" max="12776" width="9.1640625" style="24" hidden="1"/>
    <col min="12777" max="12777" width="10.33203125" style="24" hidden="1"/>
    <col min="12778" max="12778" width="12" style="24" hidden="1"/>
    <col min="12779" max="12779" width="9.1640625" style="24" hidden="1"/>
    <col min="12780" max="12780" width="12" style="24" hidden="1"/>
    <col min="12781" max="12781" width="13.33203125" style="24" hidden="1"/>
    <col min="12782" max="12782" width="11.5" style="24" hidden="1"/>
    <col min="12783" max="12783" width="9.1640625" style="24" hidden="1"/>
    <col min="12784" max="12784" width="15.6640625" style="24" hidden="1"/>
    <col min="12785" max="12787" width="9.1640625" style="24" hidden="1"/>
    <col min="12788" max="12788" width="14.6640625" style="24" hidden="1"/>
    <col min="12789" max="12789" width="13" style="24" hidden="1"/>
    <col min="12790" max="13032" width="9.1640625" style="24" hidden="1"/>
    <col min="13033" max="13033" width="10.33203125" style="24" hidden="1"/>
    <col min="13034" max="13034" width="12" style="24" hidden="1"/>
    <col min="13035" max="13035" width="9.1640625" style="24" hidden="1"/>
    <col min="13036" max="13036" width="12" style="24" hidden="1"/>
    <col min="13037" max="13037" width="13.33203125" style="24" hidden="1"/>
    <col min="13038" max="13038" width="11.5" style="24" hidden="1"/>
    <col min="13039" max="13039" width="9.1640625" style="24" hidden="1"/>
    <col min="13040" max="13040" width="15.6640625" style="24" hidden="1"/>
    <col min="13041" max="13043" width="9.1640625" style="24" hidden="1"/>
    <col min="13044" max="13044" width="14.6640625" style="24" hidden="1"/>
    <col min="13045" max="13045" width="13" style="24" hidden="1"/>
    <col min="13046" max="13288" width="9.1640625" style="24" hidden="1"/>
    <col min="13289" max="13289" width="10.33203125" style="24" hidden="1"/>
    <col min="13290" max="13290" width="12" style="24" hidden="1"/>
    <col min="13291" max="13291" width="9.1640625" style="24" hidden="1"/>
    <col min="13292" max="13292" width="12" style="24" hidden="1"/>
    <col min="13293" max="13293" width="13.33203125" style="24" hidden="1"/>
    <col min="13294" max="13294" width="11.5" style="24" hidden="1"/>
    <col min="13295" max="13295" width="9.1640625" style="24" hidden="1"/>
    <col min="13296" max="13296" width="15.6640625" style="24" hidden="1"/>
    <col min="13297" max="13299" width="9.1640625" style="24" hidden="1"/>
    <col min="13300" max="13300" width="14.6640625" style="24" hidden="1"/>
    <col min="13301" max="13301" width="13" style="24" hidden="1"/>
    <col min="13302" max="13544" width="9.1640625" style="24" hidden="1"/>
    <col min="13545" max="13545" width="10.33203125" style="24" hidden="1"/>
    <col min="13546" max="13546" width="12" style="24" hidden="1"/>
    <col min="13547" max="13547" width="9.1640625" style="24" hidden="1"/>
    <col min="13548" max="13548" width="12" style="24" hidden="1"/>
    <col min="13549" max="13549" width="13.33203125" style="24" hidden="1"/>
    <col min="13550" max="13550" width="11.5" style="24" hidden="1"/>
    <col min="13551" max="13551" width="9.1640625" style="24" hidden="1"/>
    <col min="13552" max="13552" width="15.6640625" style="24" hidden="1"/>
    <col min="13553" max="13555" width="9.1640625" style="24" hidden="1"/>
    <col min="13556" max="13556" width="14.6640625" style="24" hidden="1"/>
    <col min="13557" max="13557" width="13" style="24" hidden="1"/>
    <col min="13558" max="13800" width="9.1640625" style="24" hidden="1"/>
    <col min="13801" max="13801" width="10.33203125" style="24" hidden="1"/>
    <col min="13802" max="13802" width="12" style="24" hidden="1"/>
    <col min="13803" max="13803" width="9.1640625" style="24" hidden="1"/>
    <col min="13804" max="13804" width="12" style="24" hidden="1"/>
    <col min="13805" max="13805" width="13.33203125" style="24" hidden="1"/>
    <col min="13806" max="13806" width="11.5" style="24" hidden="1"/>
    <col min="13807" max="13807" width="9.1640625" style="24" hidden="1"/>
    <col min="13808" max="13808" width="15.6640625" style="24" hidden="1"/>
    <col min="13809" max="13811" width="9.1640625" style="24" hidden="1"/>
    <col min="13812" max="13812" width="14.6640625" style="24" hidden="1"/>
    <col min="13813" max="13813" width="13" style="24" hidden="1"/>
    <col min="13814" max="14056" width="9.1640625" style="24" hidden="1"/>
    <col min="14057" max="14057" width="10.33203125" style="24" hidden="1"/>
    <col min="14058" max="14058" width="12" style="24" hidden="1"/>
    <col min="14059" max="14059" width="9.1640625" style="24" hidden="1"/>
    <col min="14060" max="14060" width="12" style="24" hidden="1"/>
    <col min="14061" max="14061" width="13.33203125" style="24" hidden="1"/>
    <col min="14062" max="14062" width="11.5" style="24" hidden="1"/>
    <col min="14063" max="14063" width="9.1640625" style="24" hidden="1"/>
    <col min="14064" max="14064" width="15.6640625" style="24" hidden="1"/>
    <col min="14065" max="14067" width="9.1640625" style="24" hidden="1"/>
    <col min="14068" max="14068" width="14.6640625" style="24" hidden="1"/>
    <col min="14069" max="14069" width="13" style="24" hidden="1"/>
    <col min="14070" max="14312" width="9.1640625" style="24" hidden="1"/>
    <col min="14313" max="14313" width="10.33203125" style="24" hidden="1"/>
    <col min="14314" max="14314" width="12" style="24" hidden="1"/>
    <col min="14315" max="14315" width="9.1640625" style="24" hidden="1"/>
    <col min="14316" max="14316" width="12" style="24" hidden="1"/>
    <col min="14317" max="14317" width="13.33203125" style="24" hidden="1"/>
    <col min="14318" max="14318" width="11.5" style="24" hidden="1"/>
    <col min="14319" max="14319" width="9.1640625" style="24" hidden="1"/>
    <col min="14320" max="14320" width="15.6640625" style="24" hidden="1"/>
    <col min="14321" max="14323" width="9.1640625" style="24" hidden="1"/>
    <col min="14324" max="14324" width="14.6640625" style="24" hidden="1"/>
    <col min="14325" max="14325" width="13" style="24" hidden="1"/>
    <col min="14326" max="14568" width="9.1640625" style="24" hidden="1"/>
    <col min="14569" max="14569" width="10.33203125" style="24" hidden="1"/>
    <col min="14570" max="14570" width="12" style="24" hidden="1"/>
    <col min="14571" max="14571" width="9.1640625" style="24" hidden="1"/>
    <col min="14572" max="14572" width="12" style="24" hidden="1"/>
    <col min="14573" max="14573" width="13.33203125" style="24" hidden="1"/>
    <col min="14574" max="14574" width="11.5" style="24" hidden="1"/>
    <col min="14575" max="14575" width="9.1640625" style="24" hidden="1"/>
    <col min="14576" max="14576" width="15.6640625" style="24" hidden="1"/>
    <col min="14577" max="14579" width="9.1640625" style="24" hidden="1"/>
    <col min="14580" max="14580" width="14.6640625" style="24" hidden="1"/>
    <col min="14581" max="14581" width="13" style="24" hidden="1"/>
    <col min="14582" max="14824" width="9.1640625" style="24" hidden="1"/>
    <col min="14825" max="14825" width="10.33203125" style="24" hidden="1"/>
    <col min="14826" max="14826" width="12" style="24" hidden="1"/>
    <col min="14827" max="14827" width="9.1640625" style="24" hidden="1"/>
    <col min="14828" max="14828" width="12" style="24" hidden="1"/>
    <col min="14829" max="14829" width="13.33203125" style="24" hidden="1"/>
    <col min="14830" max="14830" width="11.5" style="24" hidden="1"/>
    <col min="14831" max="14831" width="9.1640625" style="24" hidden="1"/>
    <col min="14832" max="14832" width="15.6640625" style="24" hidden="1"/>
    <col min="14833" max="14835" width="9.1640625" style="24" hidden="1"/>
    <col min="14836" max="14836" width="14.6640625" style="24" hidden="1"/>
    <col min="14837" max="14837" width="13" style="24" hidden="1"/>
    <col min="14838" max="15080" width="9.1640625" style="24" hidden="1"/>
    <col min="15081" max="15081" width="10.33203125" style="24" hidden="1"/>
    <col min="15082" max="15082" width="12" style="24" hidden="1"/>
    <col min="15083" max="15083" width="9.1640625" style="24" hidden="1"/>
    <col min="15084" max="15084" width="12" style="24" hidden="1"/>
    <col min="15085" max="15085" width="13.33203125" style="24" hidden="1"/>
    <col min="15086" max="15086" width="11.5" style="24" hidden="1"/>
    <col min="15087" max="15087" width="9.1640625" style="24" hidden="1"/>
    <col min="15088" max="15088" width="15.6640625" style="24" hidden="1"/>
    <col min="15089" max="15091" width="9.1640625" style="24" hidden="1"/>
    <col min="15092" max="15092" width="14.6640625" style="24" hidden="1"/>
    <col min="15093" max="15093" width="13" style="24" hidden="1"/>
    <col min="15094" max="15336" width="9.1640625" style="24" hidden="1"/>
    <col min="15337" max="15337" width="10.33203125" style="24" hidden="1"/>
    <col min="15338" max="15338" width="12" style="24" hidden="1"/>
    <col min="15339" max="15339" width="9.1640625" style="24" hidden="1"/>
    <col min="15340" max="15340" width="12" style="24" hidden="1"/>
    <col min="15341" max="15341" width="13.33203125" style="24" hidden="1"/>
    <col min="15342" max="15342" width="11.5" style="24" hidden="1"/>
    <col min="15343" max="15343" width="9.1640625" style="24" hidden="1"/>
    <col min="15344" max="15344" width="15.6640625" style="24" hidden="1"/>
    <col min="15345" max="15347" width="9.1640625" style="24" hidden="1"/>
    <col min="15348" max="15348" width="14.6640625" style="24" hidden="1"/>
    <col min="15349" max="15349" width="13" style="24" hidden="1"/>
    <col min="15350" max="15592" width="9.1640625" style="24" hidden="1"/>
    <col min="15593" max="15593" width="10.33203125" style="24" hidden="1"/>
    <col min="15594" max="15594" width="12" style="24" hidden="1"/>
    <col min="15595" max="15595" width="9.1640625" style="24" hidden="1"/>
    <col min="15596" max="15596" width="12" style="24" hidden="1"/>
    <col min="15597" max="15597" width="13.33203125" style="24" hidden="1"/>
    <col min="15598" max="15598" width="11.5" style="24" hidden="1"/>
    <col min="15599" max="15599" width="9.1640625" style="24" hidden="1"/>
    <col min="15600" max="15600" width="15.6640625" style="24" hidden="1"/>
    <col min="15601" max="15603" width="9.1640625" style="24" hidden="1"/>
    <col min="15604" max="15604" width="14.6640625" style="24" hidden="1"/>
    <col min="15605" max="15605" width="13" style="24" hidden="1"/>
    <col min="15606" max="15848" width="9.1640625" style="24" hidden="1"/>
    <col min="15849" max="15849" width="10.33203125" style="24" hidden="1"/>
    <col min="15850" max="15850" width="12" style="24" hidden="1"/>
    <col min="15851" max="15851" width="9.1640625" style="24" hidden="1"/>
    <col min="15852" max="15852" width="12" style="24" hidden="1"/>
    <col min="15853" max="15853" width="13.33203125" style="24" hidden="1"/>
    <col min="15854" max="15854" width="11.5" style="24" hidden="1"/>
    <col min="15855" max="15855" width="9.1640625" style="24" hidden="1"/>
    <col min="15856" max="15856" width="15.6640625" style="24" hidden="1"/>
    <col min="15857" max="15859" width="9.1640625" style="24" hidden="1"/>
    <col min="15860" max="15860" width="14.6640625" style="24" hidden="1"/>
    <col min="15861" max="15861" width="13" style="24" hidden="1"/>
    <col min="15862" max="16104" width="9.1640625" style="24" hidden="1"/>
    <col min="16105" max="16105" width="10.33203125" style="24" hidden="1"/>
    <col min="16106" max="16106" width="12" style="24" hidden="1"/>
    <col min="16107" max="16107" width="9.1640625" style="24" hidden="1"/>
    <col min="16108" max="16108" width="12" style="24" hidden="1"/>
    <col min="16109" max="16109" width="13.33203125" style="24" hidden="1"/>
    <col min="16110" max="16110" width="11.5" style="24" hidden="1"/>
    <col min="16111" max="16111" width="9.1640625" style="24" hidden="1"/>
    <col min="16112" max="16112" width="15.6640625" style="24" hidden="1"/>
    <col min="16113" max="16115" width="9.1640625" style="24" hidden="1"/>
    <col min="16116" max="16116" width="14.6640625" style="24" hidden="1"/>
    <col min="16117" max="16117" width="13" style="24" hidden="1"/>
    <col min="16118" max="16352" width="0" style="24" hidden="1"/>
    <col min="16353" max="16384" width="9.1640625" style="24" hidden="1"/>
  </cols>
  <sheetData>
    <row r="1" spans="4:20" ht="15" customHeight="1" x14ac:dyDescent="0.2">
      <c r="M1" s="23"/>
      <c r="N1" s="1"/>
      <c r="P1" s="18"/>
      <c r="Q1" s="18"/>
      <c r="R1" s="3"/>
      <c r="S1" s="26"/>
    </row>
    <row r="2" spans="4:20" ht="15" customHeight="1" x14ac:dyDescent="0.2">
      <c r="M2" s="23"/>
      <c r="N2" s="1"/>
      <c r="P2" s="18"/>
      <c r="Q2" s="18"/>
      <c r="R2" s="3"/>
      <c r="S2" s="26"/>
    </row>
    <row r="3" spans="4:20" ht="15" customHeight="1" x14ac:dyDescent="0.2">
      <c r="M3" s="23"/>
      <c r="N3" s="1"/>
      <c r="P3" s="18"/>
      <c r="Q3" s="18"/>
      <c r="R3" s="3"/>
      <c r="S3" s="26"/>
    </row>
    <row r="4" spans="4:20" ht="15" customHeight="1" x14ac:dyDescent="0.2">
      <c r="M4" s="23"/>
      <c r="N4" s="1"/>
      <c r="P4" s="18"/>
      <c r="Q4" s="18"/>
      <c r="R4" s="3"/>
      <c r="S4" s="26"/>
    </row>
    <row r="5" spans="4:20" ht="15" customHeight="1" x14ac:dyDescent="0.2">
      <c r="M5" s="23"/>
      <c r="N5" s="1"/>
      <c r="P5" s="18"/>
      <c r="Q5" s="18"/>
      <c r="R5" s="3"/>
      <c r="S5" s="26"/>
    </row>
    <row r="6" spans="4:20" ht="15" customHeight="1" x14ac:dyDescent="0.2">
      <c r="M6" s="23"/>
      <c r="N6" s="1"/>
      <c r="P6" s="18"/>
      <c r="Q6" s="18"/>
      <c r="R6" s="3"/>
      <c r="S6" s="26"/>
    </row>
    <row r="7" spans="4:20" ht="15" customHeight="1" x14ac:dyDescent="0.2">
      <c r="M7" s="23"/>
      <c r="N7" s="1"/>
      <c r="P7" s="18"/>
      <c r="Q7" s="18"/>
      <c r="R7" s="3"/>
      <c r="S7" s="26"/>
    </row>
    <row r="8" spans="4:20" s="50" customFormat="1" ht="24" customHeight="1" x14ac:dyDescent="0.2">
      <c r="D8" s="53"/>
      <c r="E8" s="53" t="s">
        <v>85</v>
      </c>
      <c r="G8" s="53"/>
      <c r="H8" s="54"/>
      <c r="I8" s="54"/>
      <c r="J8" s="54"/>
      <c r="K8" s="54"/>
      <c r="L8" s="54"/>
      <c r="M8" s="55"/>
      <c r="N8" s="56"/>
      <c r="O8" s="54"/>
      <c r="P8" s="57"/>
      <c r="Q8" s="57"/>
      <c r="R8" s="58"/>
      <c r="S8" s="52"/>
      <c r="T8" s="51"/>
    </row>
    <row r="9" spans="4:20" ht="8" customHeight="1" x14ac:dyDescent="0.2">
      <c r="M9" s="23"/>
      <c r="N9" s="1"/>
      <c r="P9" s="18"/>
      <c r="Q9" s="18"/>
      <c r="R9" s="3"/>
      <c r="S9" s="26"/>
    </row>
    <row r="10" spans="4:20" ht="15" customHeight="1" x14ac:dyDescent="0.2">
      <c r="M10" s="23"/>
      <c r="N10" s="1"/>
      <c r="P10" s="18"/>
      <c r="Q10" s="18"/>
      <c r="R10" s="3"/>
      <c r="S10" s="26"/>
    </row>
    <row r="11" spans="4:20" ht="15" customHeight="1" x14ac:dyDescent="0.2">
      <c r="M11" s="23"/>
      <c r="N11" s="1"/>
      <c r="P11" s="18"/>
      <c r="Q11" s="18"/>
      <c r="R11" s="3"/>
      <c r="S11" s="26"/>
    </row>
    <row r="12" spans="4:20" ht="15" customHeight="1" x14ac:dyDescent="0.2">
      <c r="M12" s="23"/>
      <c r="N12" s="1"/>
      <c r="P12" s="18"/>
      <c r="Q12" s="18"/>
      <c r="R12" s="3"/>
      <c r="S12" s="26"/>
    </row>
    <row r="13" spans="4:20" ht="15" customHeight="1" x14ac:dyDescent="0.2">
      <c r="M13" s="23"/>
      <c r="N13" s="1"/>
      <c r="P13" s="18"/>
      <c r="Q13" s="18"/>
      <c r="R13" s="3"/>
      <c r="S13" s="26"/>
    </row>
    <row r="14" spans="4:20" ht="15" customHeight="1" x14ac:dyDescent="0.2">
      <c r="F14" s="24"/>
      <c r="M14" s="23"/>
      <c r="N14" s="1"/>
      <c r="P14" s="18"/>
      <c r="Q14" s="18"/>
      <c r="R14" s="3"/>
      <c r="S14" s="26"/>
    </row>
    <row r="15" spans="4:20" ht="6" customHeight="1" thickBot="1" x14ac:dyDescent="0.25">
      <c r="F15" s="24"/>
      <c r="M15" s="23"/>
      <c r="N15" s="1"/>
      <c r="P15" s="18"/>
      <c r="Q15" s="18"/>
      <c r="R15" s="3"/>
      <c r="S15" s="26"/>
    </row>
    <row r="16" spans="4:20" ht="12.75" customHeight="1" thickBot="1" x14ac:dyDescent="0.25">
      <c r="D16" s="147"/>
      <c r="E16" s="148" t="s">
        <v>92</v>
      </c>
      <c r="F16" s="42"/>
      <c r="G16" s="42"/>
      <c r="H16" s="149"/>
      <c r="I16" s="42"/>
      <c r="J16" s="150"/>
      <c r="K16" s="145"/>
      <c r="L16" s="145"/>
      <c r="M16" s="145"/>
      <c r="N16" s="146"/>
      <c r="O16" s="145"/>
      <c r="P16" s="244"/>
      <c r="Q16" s="18"/>
      <c r="R16" s="3"/>
      <c r="S16" s="26"/>
    </row>
    <row r="17" spans="4:23" ht="6" customHeight="1" thickBot="1" x14ac:dyDescent="0.25">
      <c r="D17" s="151"/>
      <c r="E17" s="152"/>
      <c r="F17" s="42"/>
      <c r="G17" s="42"/>
      <c r="H17" s="149"/>
      <c r="I17" s="42"/>
      <c r="J17" s="153"/>
      <c r="K17" s="145"/>
      <c r="L17" s="145"/>
      <c r="M17" s="145"/>
      <c r="N17" s="146"/>
      <c r="O17" s="145"/>
      <c r="P17" s="244"/>
      <c r="Q17" s="18"/>
      <c r="R17" s="3"/>
      <c r="S17" s="26"/>
    </row>
    <row r="18" spans="4:23" ht="12.75" customHeight="1" thickBot="1" x14ac:dyDescent="0.25">
      <c r="D18" s="154"/>
      <c r="E18" s="155" t="s">
        <v>93</v>
      </c>
      <c r="F18" s="42"/>
      <c r="G18" s="42"/>
      <c r="H18" s="149"/>
      <c r="I18" s="42"/>
      <c r="J18" s="156"/>
      <c r="K18" s="145"/>
      <c r="L18" s="145"/>
      <c r="M18" s="145"/>
      <c r="N18" s="146"/>
      <c r="O18" s="145"/>
      <c r="P18" s="244"/>
      <c r="Q18" s="18"/>
      <c r="R18" s="3"/>
      <c r="S18" s="26"/>
    </row>
    <row r="19" spans="4:23" ht="6" customHeight="1" thickBot="1" x14ac:dyDescent="0.25">
      <c r="D19" s="151"/>
      <c r="E19" s="157"/>
      <c r="F19" s="42"/>
      <c r="G19" s="42"/>
      <c r="H19" s="149"/>
      <c r="I19" s="42"/>
      <c r="J19" s="158"/>
      <c r="K19" s="145"/>
      <c r="L19" s="145"/>
      <c r="M19" s="145"/>
      <c r="N19" s="146"/>
      <c r="O19" s="145"/>
      <c r="P19" s="244"/>
      <c r="Q19" s="18"/>
      <c r="R19" s="3"/>
      <c r="S19" s="26"/>
    </row>
    <row r="20" spans="4:23" ht="12.75" customHeight="1" thickBot="1" x14ac:dyDescent="0.25">
      <c r="D20" s="159"/>
      <c r="E20" s="160" t="s">
        <v>94</v>
      </c>
      <c r="F20" s="42"/>
      <c r="G20" s="42"/>
      <c r="H20" s="149"/>
      <c r="I20" s="42"/>
      <c r="J20" s="158"/>
      <c r="K20" s="145"/>
      <c r="L20" s="145"/>
      <c r="M20" s="145"/>
      <c r="N20" s="146"/>
      <c r="O20" s="145"/>
      <c r="P20" s="244"/>
      <c r="Q20" s="18"/>
      <c r="R20" s="3"/>
      <c r="S20" s="26"/>
    </row>
    <row r="21" spans="4:23" ht="6" customHeight="1" thickBot="1" x14ac:dyDescent="0.25">
      <c r="F21" s="24"/>
      <c r="M21" s="23"/>
      <c r="N21" s="1"/>
      <c r="P21" s="18"/>
      <c r="Q21" s="18"/>
      <c r="R21" s="3"/>
      <c r="S21" s="26"/>
    </row>
    <row r="22" spans="4:23" ht="12.75" customHeight="1" thickBot="1" x14ac:dyDescent="0.25">
      <c r="E22" s="63" t="s">
        <v>82</v>
      </c>
      <c r="F22" s="24"/>
      <c r="G22" s="64"/>
      <c r="H22" s="64"/>
      <c r="I22" s="65"/>
      <c r="J22" s="24"/>
      <c r="K22" s="24"/>
      <c r="L22" s="24"/>
      <c r="M22" s="24"/>
      <c r="N22" s="6"/>
      <c r="O22" s="27"/>
      <c r="P22" s="28"/>
      <c r="Q22" s="28"/>
      <c r="R22" s="29"/>
      <c r="S22" s="30"/>
      <c r="T22" s="27"/>
    </row>
    <row r="23" spans="4:23" s="16" customFormat="1" ht="12.75" customHeight="1" x14ac:dyDescent="0.2">
      <c r="D23" s="45"/>
      <c r="E23" s="137">
        <v>30000000</v>
      </c>
      <c r="G23" s="131" t="s">
        <v>83</v>
      </c>
      <c r="H23" s="134"/>
      <c r="I23" s="131"/>
      <c r="N23" s="1"/>
      <c r="P23" s="18"/>
      <c r="Q23" s="18"/>
      <c r="R23" s="3"/>
      <c r="S23" s="26"/>
      <c r="T23" s="2"/>
    </row>
    <row r="24" spans="4:23" s="16" customFormat="1" ht="12.75" customHeight="1" x14ac:dyDescent="0.2">
      <c r="D24" s="45"/>
      <c r="E24" s="138">
        <v>75000</v>
      </c>
      <c r="G24" s="132" t="s">
        <v>86</v>
      </c>
      <c r="H24" s="135"/>
      <c r="I24" s="132"/>
      <c r="N24" s="1"/>
      <c r="P24" s="18"/>
      <c r="Q24" s="18"/>
      <c r="R24" s="3"/>
      <c r="S24" s="26"/>
      <c r="T24" s="2"/>
    </row>
    <row r="25" spans="4:23" s="16" customFormat="1" ht="12.75" customHeight="1" x14ac:dyDescent="0.2">
      <c r="D25" s="45"/>
      <c r="E25" s="139">
        <f>E24/43560</f>
        <v>1.721763085399449</v>
      </c>
      <c r="G25" s="132" t="s">
        <v>87</v>
      </c>
      <c r="H25" s="135"/>
      <c r="I25" s="132"/>
      <c r="N25" s="1"/>
      <c r="P25" s="18"/>
      <c r="Q25" s="18"/>
      <c r="R25" s="3"/>
      <c r="S25" s="26"/>
      <c r="T25" s="2"/>
    </row>
    <row r="26" spans="4:23" s="16" customFormat="1" ht="12.75" customHeight="1" x14ac:dyDescent="0.2">
      <c r="D26" s="45"/>
      <c r="E26" s="140">
        <v>4.5</v>
      </c>
      <c r="G26" s="132" t="s">
        <v>88</v>
      </c>
      <c r="H26" s="135"/>
      <c r="I26" s="132"/>
      <c r="N26" s="1"/>
      <c r="P26" s="18"/>
      <c r="Q26" s="18"/>
      <c r="R26" s="3"/>
      <c r="S26" s="26"/>
      <c r="T26" s="2"/>
    </row>
    <row r="27" spans="4:23" s="16" customFormat="1" ht="12.75" customHeight="1" x14ac:dyDescent="0.2">
      <c r="D27" s="45"/>
      <c r="E27" s="141">
        <v>82000</v>
      </c>
      <c r="G27" s="132" t="s">
        <v>89</v>
      </c>
      <c r="H27" s="135"/>
      <c r="I27" s="132"/>
      <c r="N27" s="1"/>
      <c r="P27" s="18"/>
      <c r="Q27" s="18"/>
      <c r="R27" s="3"/>
      <c r="S27" s="26"/>
      <c r="T27" s="2"/>
    </row>
    <row r="28" spans="4:23" s="16" customFormat="1" ht="12.75" customHeight="1" x14ac:dyDescent="0.2">
      <c r="D28" s="45"/>
      <c r="E28" s="142">
        <v>0.87</v>
      </c>
      <c r="G28" s="132" t="s">
        <v>90</v>
      </c>
      <c r="H28" s="135"/>
      <c r="I28" s="132"/>
      <c r="N28" s="1"/>
      <c r="P28" s="18"/>
      <c r="Q28" s="18"/>
      <c r="R28" s="3"/>
      <c r="S28" s="26"/>
      <c r="T28" s="2"/>
    </row>
    <row r="29" spans="4:23" s="16" customFormat="1" ht="12.75" customHeight="1" x14ac:dyDescent="0.2">
      <c r="D29" s="45"/>
      <c r="E29" s="141">
        <v>77225</v>
      </c>
      <c r="G29" s="132" t="s">
        <v>0</v>
      </c>
      <c r="H29" s="135"/>
      <c r="I29" s="132"/>
      <c r="N29" s="1"/>
      <c r="P29" s="18"/>
      <c r="Q29" s="18"/>
      <c r="R29" s="3"/>
      <c r="S29" s="26"/>
      <c r="T29" s="2"/>
    </row>
    <row r="30" spans="4:23" s="16" customFormat="1" ht="12.75" customHeight="1" thickBot="1" x14ac:dyDescent="0.25">
      <c r="D30" s="45"/>
      <c r="E30" s="143">
        <v>120</v>
      </c>
      <c r="G30" s="133" t="s">
        <v>91</v>
      </c>
      <c r="H30" s="136"/>
      <c r="I30" s="133"/>
      <c r="N30" s="1"/>
      <c r="P30" s="31"/>
      <c r="Q30" s="31"/>
      <c r="R30" s="32"/>
    </row>
    <row r="31" spans="4:23" s="16" customFormat="1" ht="12.75" customHeight="1" x14ac:dyDescent="0.2">
      <c r="D31" s="45"/>
      <c r="E31" s="20"/>
      <c r="G31" s="4"/>
      <c r="P31" s="21"/>
      <c r="Q31" s="21"/>
      <c r="R31" s="251"/>
    </row>
    <row r="32" spans="4:23" s="16" customFormat="1" ht="12.75" customHeight="1" thickBot="1" x14ac:dyDescent="0.25">
      <c r="D32" s="45"/>
      <c r="E32" s="46"/>
      <c r="G32" s="33"/>
      <c r="H32" s="5"/>
      <c r="I32" s="5"/>
      <c r="J32" s="5"/>
      <c r="K32" s="5"/>
      <c r="L32" s="27"/>
      <c r="M32" s="8"/>
      <c r="N32" s="6"/>
      <c r="O32" s="5"/>
      <c r="P32" s="7"/>
      <c r="Q32" s="7"/>
      <c r="R32" s="8"/>
      <c r="S32" s="24"/>
      <c r="T32" s="24"/>
      <c r="W32" s="24"/>
    </row>
    <row r="33" spans="4:23" s="16" customFormat="1" ht="12.75" customHeight="1" x14ac:dyDescent="0.2">
      <c r="D33" s="45"/>
      <c r="E33" s="77"/>
      <c r="G33" s="66"/>
      <c r="H33" s="67"/>
      <c r="I33" s="67" t="s">
        <v>1</v>
      </c>
      <c r="J33" s="67" t="s">
        <v>1</v>
      </c>
      <c r="K33" s="67" t="s">
        <v>2</v>
      </c>
      <c r="L33" s="27"/>
      <c r="M33" s="78"/>
      <c r="N33" s="79"/>
      <c r="O33" s="67" t="s">
        <v>3</v>
      </c>
      <c r="P33" s="71" t="s">
        <v>4</v>
      </c>
      <c r="Q33" s="71" t="s">
        <v>4</v>
      </c>
      <c r="R33" s="78" t="s">
        <v>5</v>
      </c>
      <c r="S33" s="24"/>
      <c r="T33" s="24"/>
      <c r="W33" s="24"/>
    </row>
    <row r="34" spans="4:23" s="16" customFormat="1" ht="12.75" customHeight="1" thickBot="1" x14ac:dyDescent="0.25">
      <c r="D34" s="45"/>
      <c r="E34" s="80" t="s">
        <v>6</v>
      </c>
      <c r="G34" s="68"/>
      <c r="H34" s="69" t="s">
        <v>7</v>
      </c>
      <c r="I34" s="70" t="s">
        <v>8</v>
      </c>
      <c r="J34" s="70" t="s">
        <v>9</v>
      </c>
      <c r="K34" s="70" t="s">
        <v>10</v>
      </c>
      <c r="L34" s="27"/>
      <c r="M34" s="81" t="s">
        <v>11</v>
      </c>
      <c r="N34" s="79"/>
      <c r="O34" s="70" t="s">
        <v>12</v>
      </c>
      <c r="P34" s="72" t="s">
        <v>13</v>
      </c>
      <c r="Q34" s="72" t="s">
        <v>14</v>
      </c>
      <c r="R34" s="81" t="s">
        <v>15</v>
      </c>
      <c r="S34" s="24"/>
      <c r="W34" s="24"/>
    </row>
    <row r="35" spans="4:23" s="16" customFormat="1" ht="12.75" customHeight="1" x14ac:dyDescent="0.2">
      <c r="D35" s="45"/>
      <c r="E35" s="47" t="s">
        <v>95</v>
      </c>
      <c r="G35" s="34"/>
      <c r="H35" s="214"/>
      <c r="I35" s="214"/>
      <c r="J35" s="214"/>
      <c r="K35" s="214"/>
      <c r="L35" s="27"/>
      <c r="M35" s="215"/>
      <c r="N35" s="6"/>
      <c r="O35" s="214"/>
      <c r="P35" s="216"/>
      <c r="Q35" s="216"/>
      <c r="R35" s="215"/>
    </row>
    <row r="36" spans="4:23" s="16" customFormat="1" ht="12.75" customHeight="1" x14ac:dyDescent="0.2">
      <c r="D36" s="45"/>
      <c r="E36" s="174">
        <v>0.7</v>
      </c>
      <c r="G36" s="34"/>
      <c r="H36" s="2" t="s">
        <v>16</v>
      </c>
      <c r="I36" s="2" t="s">
        <v>16</v>
      </c>
      <c r="J36" s="2" t="s">
        <v>16</v>
      </c>
      <c r="K36" s="2" t="s">
        <v>16</v>
      </c>
      <c r="L36" s="27"/>
      <c r="M36" s="35">
        <f>$E$23*E36</f>
        <v>21000000</v>
      </c>
      <c r="N36" s="6"/>
      <c r="O36" s="17">
        <f>IFERROR(ROUND(M36/$M$44,4),"N/A")</f>
        <v>0.7</v>
      </c>
      <c r="P36" s="18">
        <f>ROUND(M36/$E$27,4)</f>
        <v>256.0976</v>
      </c>
      <c r="Q36" s="18">
        <f>IFERROR(ROUND(M36/$E$29,4),"N/A")</f>
        <v>271.93270000000001</v>
      </c>
      <c r="R36" s="19">
        <f>IFERROR(ROUND(M36/$E$30,4),"N/A")</f>
        <v>175000</v>
      </c>
      <c r="T36" s="15"/>
    </row>
    <row r="37" spans="4:23" s="16" customFormat="1" ht="12.75" customHeight="1" x14ac:dyDescent="0.2">
      <c r="D37" s="45"/>
      <c r="E37" s="47" t="s">
        <v>96</v>
      </c>
      <c r="G37" s="34"/>
      <c r="H37" s="202"/>
      <c r="I37" s="202"/>
      <c r="J37" s="202"/>
      <c r="K37" s="202"/>
      <c r="L37" s="27"/>
      <c r="M37" s="35"/>
      <c r="N37" s="6"/>
      <c r="O37" s="202"/>
      <c r="P37" s="217"/>
      <c r="Q37" s="217"/>
      <c r="R37" s="35"/>
    </row>
    <row r="38" spans="4:23" s="16" customFormat="1" ht="12.75" customHeight="1" x14ac:dyDescent="0.2">
      <c r="D38" s="45"/>
      <c r="E38" s="175">
        <v>0.15</v>
      </c>
      <c r="G38" s="34"/>
      <c r="H38" s="2" t="s">
        <v>16</v>
      </c>
      <c r="I38" s="2" t="s">
        <v>16</v>
      </c>
      <c r="J38" s="2" t="s">
        <v>16</v>
      </c>
      <c r="K38" s="2" t="s">
        <v>16</v>
      </c>
      <c r="L38" s="27"/>
      <c r="M38" s="35">
        <f>E23*E38</f>
        <v>4500000</v>
      </c>
      <c r="N38" s="6"/>
      <c r="O38" s="17">
        <f>IFERROR(ROUND(M38/$M$44,4),"N/A")</f>
        <v>0.15</v>
      </c>
      <c r="P38" s="18">
        <f>ROUND(M38/$E$27,4)</f>
        <v>54.878</v>
      </c>
      <c r="Q38" s="18">
        <f>IFERROR(ROUND(M38/$E$29,4),"N/A")</f>
        <v>58.271299999999997</v>
      </c>
      <c r="R38" s="19">
        <f>IFERROR(ROUND(M38/$E$30,4),"N/A")</f>
        <v>37500</v>
      </c>
      <c r="T38" s="9"/>
    </row>
    <row r="39" spans="4:23" s="16" customFormat="1" ht="12.75" customHeight="1" thickBot="1" x14ac:dyDescent="0.25">
      <c r="D39" s="45"/>
      <c r="E39" s="47" t="s">
        <v>97</v>
      </c>
      <c r="G39" s="34"/>
      <c r="H39" s="2"/>
      <c r="I39" s="2"/>
      <c r="J39" s="2"/>
      <c r="K39" s="17"/>
      <c r="L39" s="27"/>
      <c r="M39" s="35"/>
      <c r="N39" s="6"/>
      <c r="O39" s="17"/>
      <c r="P39" s="18"/>
      <c r="Q39" s="18"/>
      <c r="R39" s="19"/>
      <c r="T39" s="9"/>
    </row>
    <row r="40" spans="4:23" s="16" customFormat="1" ht="12.75" customHeight="1" thickBot="1" x14ac:dyDescent="0.25">
      <c r="D40" s="45"/>
      <c r="E40" s="176">
        <f>1-E36-E38</f>
        <v>0.15000000000000005</v>
      </c>
      <c r="G40" s="34"/>
      <c r="H40" s="2"/>
      <c r="I40" s="2"/>
      <c r="J40" s="2"/>
      <c r="K40" s="17"/>
      <c r="L40" s="27"/>
      <c r="M40" s="35">
        <f>E40*E23</f>
        <v>4500000.0000000019</v>
      </c>
      <c r="N40" s="6"/>
      <c r="O40" s="17">
        <f>IFERROR(ROUND(M40/$M$44,4),"N/A")</f>
        <v>0.15</v>
      </c>
      <c r="P40" s="18">
        <f>ROUND(M40/$E$27,4)</f>
        <v>54.878</v>
      </c>
      <c r="Q40" s="18">
        <f>IFERROR(ROUND(M40/$E$29,4),"N/A")</f>
        <v>58.271299999999997</v>
      </c>
      <c r="R40" s="19">
        <f>IFERROR(ROUND(M40/$E$30,4),"N/A")</f>
        <v>37500</v>
      </c>
      <c r="T40" s="9"/>
    </row>
    <row r="41" spans="4:23" s="16" customFormat="1" ht="12.75" customHeight="1" x14ac:dyDescent="0.2">
      <c r="D41" s="45"/>
      <c r="E41" s="171">
        <f>M40*G41</f>
        <v>3600000.0000000019</v>
      </c>
      <c r="G41" s="59">
        <v>0.8</v>
      </c>
      <c r="H41" s="2" t="s">
        <v>16</v>
      </c>
      <c r="I41" s="2" t="s">
        <v>16</v>
      </c>
      <c r="J41" s="2" t="s">
        <v>16</v>
      </c>
      <c r="K41" s="2" t="s">
        <v>16</v>
      </c>
      <c r="L41" s="27"/>
      <c r="M41" s="35"/>
      <c r="N41" s="6"/>
      <c r="O41" s="17"/>
      <c r="P41" s="18"/>
      <c r="Q41" s="18"/>
      <c r="R41" s="19"/>
      <c r="T41" s="9"/>
    </row>
    <row r="42" spans="4:23" s="16" customFormat="1" ht="12.75" customHeight="1" x14ac:dyDescent="0.2">
      <c r="D42" s="45"/>
      <c r="E42" s="172">
        <f>M40*G42</f>
        <v>900000.00000000012</v>
      </c>
      <c r="G42" s="17">
        <f>1-G41</f>
        <v>0.19999999999999996</v>
      </c>
      <c r="H42" s="2" t="s">
        <v>16</v>
      </c>
      <c r="I42" s="2" t="s">
        <v>16</v>
      </c>
      <c r="J42" s="2" t="s">
        <v>16</v>
      </c>
      <c r="K42" s="2" t="s">
        <v>16</v>
      </c>
      <c r="L42" s="27"/>
      <c r="M42" s="35"/>
      <c r="N42" s="6"/>
      <c r="O42" s="17"/>
      <c r="P42" s="18"/>
      <c r="Q42" s="18"/>
      <c r="R42" s="19"/>
      <c r="T42" s="9"/>
    </row>
    <row r="43" spans="4:23" s="16" customFormat="1" ht="4" customHeight="1" thickBot="1" x14ac:dyDescent="0.25">
      <c r="D43" s="45"/>
      <c r="E43" s="173"/>
      <c r="G43" s="17"/>
      <c r="H43" s="2"/>
      <c r="I43" s="2"/>
      <c r="J43" s="2"/>
      <c r="K43" s="2"/>
      <c r="L43" s="27"/>
      <c r="M43" s="35"/>
      <c r="N43" s="6"/>
      <c r="O43" s="17"/>
      <c r="P43" s="18"/>
      <c r="Q43" s="18"/>
      <c r="R43" s="19"/>
      <c r="T43" s="9"/>
    </row>
    <row r="44" spans="4:23" ht="14" customHeight="1" thickBot="1" x14ac:dyDescent="0.25">
      <c r="E44" s="73" t="str">
        <f>IF(SUM(E36:G40)=1,"TOTAL SOURCES","WRONG!!!!")</f>
        <v>TOTAL SOURCES</v>
      </c>
      <c r="F44" s="24"/>
      <c r="G44" s="73"/>
      <c r="H44" s="74"/>
      <c r="I44" s="74"/>
      <c r="J44" s="74"/>
      <c r="K44" s="82"/>
      <c r="L44" s="27"/>
      <c r="M44" s="83">
        <f>SUM(M36:M42)</f>
        <v>30000000</v>
      </c>
      <c r="N44" s="79"/>
      <c r="O44" s="84">
        <f>SUM(O36:O42)</f>
        <v>1</v>
      </c>
      <c r="P44" s="75">
        <f>SUM(P36:P42)</f>
        <v>365.85359999999997</v>
      </c>
      <c r="Q44" s="76">
        <f>SUM(Q36:Q42)</f>
        <v>388.4753</v>
      </c>
      <c r="R44" s="85">
        <f>IF(E30=0,"N/A",SUM(R36:R42))</f>
        <v>250000</v>
      </c>
      <c r="S44" s="24"/>
      <c r="T44" s="86"/>
    </row>
    <row r="45" spans="4:23" ht="14" customHeight="1" x14ac:dyDescent="0.2">
      <c r="E45" s="24"/>
      <c r="F45" s="24"/>
      <c r="G45" s="24"/>
      <c r="H45" s="24"/>
      <c r="I45" s="24"/>
      <c r="J45" s="24"/>
      <c r="K45" s="24"/>
      <c r="L45" s="24"/>
      <c r="M45" s="24"/>
      <c r="N45" s="24"/>
      <c r="O45" s="24"/>
      <c r="P45" s="37"/>
      <c r="Q45" s="37"/>
      <c r="R45" s="187"/>
      <c r="S45" s="24"/>
      <c r="T45" s="24"/>
    </row>
    <row r="46" spans="4:23" s="36" customFormat="1" ht="12.75" customHeight="1" thickBot="1" x14ac:dyDescent="0.25">
      <c r="D46" s="45"/>
      <c r="E46" s="25"/>
      <c r="G46" s="25"/>
      <c r="H46" s="2"/>
      <c r="I46" s="2"/>
      <c r="J46" s="2"/>
      <c r="K46" s="2"/>
      <c r="L46" s="27"/>
      <c r="M46" s="23"/>
      <c r="N46" s="6"/>
      <c r="O46" s="2"/>
      <c r="P46" s="18"/>
      <c r="Q46" s="18"/>
      <c r="R46" s="3"/>
      <c r="T46" s="9"/>
      <c r="V46" s="16"/>
      <c r="W46" s="24"/>
    </row>
    <row r="47" spans="4:23" s="16" customFormat="1" ht="12.75" customHeight="1" x14ac:dyDescent="0.2">
      <c r="D47" s="45"/>
      <c r="E47" s="77"/>
      <c r="G47" s="66"/>
      <c r="H47" s="67"/>
      <c r="I47" s="67" t="str">
        <f t="shared" ref="I47:K48" si="0">I33</f>
        <v>Unit</v>
      </c>
      <c r="J47" s="67" t="str">
        <f t="shared" si="0"/>
        <v>Unit</v>
      </c>
      <c r="K47" s="67" t="str">
        <f t="shared" si="0"/>
        <v>% of Const.</v>
      </c>
      <c r="L47" s="27"/>
      <c r="M47" s="78"/>
      <c r="N47" s="79"/>
      <c r="O47" s="67" t="str">
        <f t="shared" ref="O47:R48" si="1">O33</f>
        <v>%age of</v>
      </c>
      <c r="P47" s="71" t="str">
        <f t="shared" si="1"/>
        <v>per Sq. Ft.</v>
      </c>
      <c r="Q47" s="71" t="str">
        <f t="shared" si="1"/>
        <v>per Sq. Ft.</v>
      </c>
      <c r="R47" s="78" t="str">
        <f t="shared" si="1"/>
        <v>per Room or</v>
      </c>
      <c r="S47" s="48"/>
      <c r="T47" s="2"/>
      <c r="U47" s="24"/>
      <c r="W47" s="24"/>
    </row>
    <row r="48" spans="4:23" s="16" customFormat="1" ht="12.75" customHeight="1" thickBot="1" x14ac:dyDescent="0.25">
      <c r="D48" s="45"/>
      <c r="E48" s="80" t="s">
        <v>17</v>
      </c>
      <c r="G48" s="68"/>
      <c r="H48" s="69" t="str">
        <f>H34</f>
        <v>Quantity</v>
      </c>
      <c r="I48" s="70" t="str">
        <f t="shared" si="0"/>
        <v>Measure</v>
      </c>
      <c r="J48" s="70" t="str">
        <f t="shared" si="0"/>
        <v>Price</v>
      </c>
      <c r="K48" s="70" t="str">
        <f t="shared" si="0"/>
        <v>Costs</v>
      </c>
      <c r="L48" s="27"/>
      <c r="M48" s="81" t="str">
        <f>M34</f>
        <v>TOTAL</v>
      </c>
      <c r="N48" s="79"/>
      <c r="O48" s="70" t="str">
        <f t="shared" si="1"/>
        <v>Total</v>
      </c>
      <c r="P48" s="72" t="str">
        <f t="shared" si="1"/>
        <v>of GBA</v>
      </c>
      <c r="Q48" s="72" t="str">
        <f t="shared" si="1"/>
        <v>of NRA</v>
      </c>
      <c r="R48" s="81" t="str">
        <f t="shared" si="1"/>
        <v>per Unit</v>
      </c>
      <c r="S48" s="48"/>
      <c r="T48" s="2"/>
      <c r="U48" s="24"/>
      <c r="W48" s="24"/>
    </row>
    <row r="49" spans="4:20" s="16" customFormat="1" ht="10" customHeight="1" thickBot="1" x14ac:dyDescent="0.25">
      <c r="D49" s="45"/>
      <c r="I49" s="238"/>
      <c r="L49" s="27"/>
      <c r="N49" s="124"/>
      <c r="O49" s="202"/>
      <c r="P49" s="217"/>
      <c r="Q49" s="217"/>
      <c r="R49" s="35"/>
    </row>
    <row r="50" spans="4:20" ht="12.75" customHeight="1" thickBot="1" x14ac:dyDescent="0.25">
      <c r="E50" s="87" t="s">
        <v>18</v>
      </c>
      <c r="F50" s="24"/>
      <c r="H50" s="24"/>
      <c r="I50" s="239"/>
      <c r="J50" s="24"/>
      <c r="K50" s="24"/>
      <c r="L50" s="27"/>
      <c r="M50" s="187"/>
      <c r="N50" s="124"/>
      <c r="O50" s="190"/>
      <c r="P50" s="218"/>
      <c r="Q50" s="218"/>
      <c r="R50" s="219"/>
      <c r="S50" s="30"/>
      <c r="T50" s="27"/>
    </row>
    <row r="51" spans="4:20" s="16" customFormat="1" ht="12.75" customHeight="1" outlineLevel="1" x14ac:dyDescent="0.2">
      <c r="D51" s="193"/>
      <c r="E51" s="4" t="s">
        <v>19</v>
      </c>
      <c r="H51" s="2"/>
      <c r="I51" s="225"/>
      <c r="J51" s="2"/>
      <c r="K51" s="2"/>
      <c r="L51" s="2"/>
      <c r="M51" s="109"/>
      <c r="N51" s="110"/>
      <c r="O51" s="17"/>
      <c r="P51" s="111"/>
      <c r="Q51" s="111"/>
      <c r="R51" s="112"/>
      <c r="S51" s="26"/>
      <c r="T51" s="2"/>
    </row>
    <row r="52" spans="4:20" s="36" customFormat="1" ht="12.75" customHeight="1" outlineLevel="1" x14ac:dyDescent="0.2">
      <c r="D52" s="10"/>
      <c r="E52" s="60" t="s">
        <v>20</v>
      </c>
      <c r="H52" s="164">
        <f>E27</f>
        <v>82000</v>
      </c>
      <c r="I52" s="240">
        <v>171.5</v>
      </c>
      <c r="J52" s="221">
        <f>IF(OR(H52="",I52=""),"",H52*I52)</f>
        <v>14063000</v>
      </c>
      <c r="K52" s="210">
        <f>IF(OR(H52="",I52=""),"",J52/$M$155)</f>
        <v>0.46876666666666666</v>
      </c>
      <c r="L52" s="12"/>
      <c r="M52" s="161">
        <f>J52</f>
        <v>14063000</v>
      </c>
      <c r="N52" s="178"/>
      <c r="O52" s="13">
        <f>IF(OR($H52="",$I52=""),"",ROUND(M52/$M$155,4))</f>
        <v>0.46879999999999999</v>
      </c>
      <c r="P52" s="118">
        <f>IF(OR($H52="",$I52=""),"",ROUND(M52/$E$27,4))</f>
        <v>171.5</v>
      </c>
      <c r="Q52" s="118">
        <f>IF(OR($H52="",$I52=""),"",ROUND(M52/$E$29,4))</f>
        <v>182.10419999999999</v>
      </c>
      <c r="R52" s="119">
        <f>IF(OR($H52="",$I52=""),"",ROUND(M52/$E$30,4))</f>
        <v>117191.6667</v>
      </c>
      <c r="S52" s="41"/>
      <c r="T52" s="12"/>
    </row>
    <row r="53" spans="4:20" s="36" customFormat="1" ht="12.75" customHeight="1" outlineLevel="1" x14ac:dyDescent="0.2">
      <c r="D53" s="10"/>
      <c r="E53" s="60" t="s">
        <v>21</v>
      </c>
      <c r="H53" s="163">
        <v>10000</v>
      </c>
      <c r="I53" s="240">
        <v>80</v>
      </c>
      <c r="J53" s="221">
        <f t="shared" ref="J53:J56" si="2">IF(OR(H53="",I53=""),"",H53*I53)</f>
        <v>800000</v>
      </c>
      <c r="K53" s="210">
        <f>IF(OR(H53="",I53=""),"",J53/$M$155)</f>
        <v>2.6666666666666668E-2</v>
      </c>
      <c r="L53" s="12"/>
      <c r="M53" s="161">
        <f t="shared" ref="M53:M56" si="3">J53</f>
        <v>800000</v>
      </c>
      <c r="N53" s="178"/>
      <c r="O53" s="13">
        <f t="shared" ref="O53:O56" si="4">IF(OR($H53="",$I53=""),"",ROUND(M53/$M$155,4))</f>
        <v>2.6700000000000002E-2</v>
      </c>
      <c r="P53" s="118">
        <f t="shared" ref="P53:P56" si="5">IF(OR($H53="",$I53=""),"",ROUND(M53/$E$27,4))</f>
        <v>9.7561</v>
      </c>
      <c r="Q53" s="118">
        <f t="shared" ref="Q53:Q56" si="6">IF(OR($H53="",$I53=""),"",ROUND(M53/$E$29,4))</f>
        <v>10.359299999999999</v>
      </c>
      <c r="R53" s="119">
        <f t="shared" ref="R53:R56" si="7">IF(OR($H53="",$I53=""),"",ROUND(M53/$E$30,4))</f>
        <v>6666.6666999999998</v>
      </c>
      <c r="S53" s="41"/>
      <c r="T53" s="12"/>
    </row>
    <row r="54" spans="4:20" s="36" customFormat="1" ht="14" customHeight="1" outlineLevel="1" x14ac:dyDescent="0.2">
      <c r="D54" s="10"/>
      <c r="E54" s="60" t="s">
        <v>22</v>
      </c>
      <c r="H54" s="163"/>
      <c r="I54" s="240"/>
      <c r="J54" s="221" t="str">
        <f t="shared" si="2"/>
        <v/>
      </c>
      <c r="K54" s="210" t="str">
        <f>IF(OR(H54="",I54=""),"",J54/$M$155)</f>
        <v/>
      </c>
      <c r="L54" s="12"/>
      <c r="M54" s="161" t="str">
        <f t="shared" si="3"/>
        <v/>
      </c>
      <c r="N54" s="178"/>
      <c r="O54" s="13" t="str">
        <f t="shared" si="4"/>
        <v/>
      </c>
      <c r="P54" s="118" t="str">
        <f t="shared" si="5"/>
        <v/>
      </c>
      <c r="Q54" s="118" t="str">
        <f t="shared" si="6"/>
        <v/>
      </c>
      <c r="R54" s="119" t="str">
        <f t="shared" si="7"/>
        <v/>
      </c>
      <c r="S54" s="41"/>
      <c r="T54" s="12"/>
    </row>
    <row r="55" spans="4:20" s="36" customFormat="1" ht="14" customHeight="1" outlineLevel="1" x14ac:dyDescent="0.2">
      <c r="D55" s="10"/>
      <c r="E55" s="60" t="s">
        <v>22</v>
      </c>
      <c r="H55" s="163"/>
      <c r="I55" s="240"/>
      <c r="J55" s="221" t="str">
        <f t="shared" si="2"/>
        <v/>
      </c>
      <c r="K55" s="210" t="str">
        <f>IF(OR(H55="",I55=""),"",J55/$M$155)</f>
        <v/>
      </c>
      <c r="L55" s="12"/>
      <c r="M55" s="161" t="str">
        <f t="shared" si="3"/>
        <v/>
      </c>
      <c r="N55" s="178"/>
      <c r="O55" s="13" t="str">
        <f t="shared" si="4"/>
        <v/>
      </c>
      <c r="P55" s="118" t="str">
        <f t="shared" si="5"/>
        <v/>
      </c>
      <c r="Q55" s="118" t="str">
        <f t="shared" si="6"/>
        <v/>
      </c>
      <c r="R55" s="119" t="str">
        <f t="shared" si="7"/>
        <v/>
      </c>
      <c r="S55" s="41"/>
      <c r="T55" s="12"/>
    </row>
    <row r="56" spans="4:20" s="36" customFormat="1" ht="14" customHeight="1" outlineLevel="1" x14ac:dyDescent="0.2">
      <c r="D56" s="10"/>
      <c r="E56" s="61" t="s">
        <v>22</v>
      </c>
      <c r="H56" s="170"/>
      <c r="I56" s="241"/>
      <c r="J56" s="222" t="str">
        <f t="shared" si="2"/>
        <v/>
      </c>
      <c r="K56" s="211" t="str">
        <f>IF(OR(H56="",I56=""),"",J56/$M$155)</f>
        <v/>
      </c>
      <c r="L56" s="12"/>
      <c r="M56" s="162" t="str">
        <f t="shared" si="3"/>
        <v/>
      </c>
      <c r="N56" s="179"/>
      <c r="O56" s="120" t="str">
        <f t="shared" si="4"/>
        <v/>
      </c>
      <c r="P56" s="121" t="str">
        <f t="shared" si="5"/>
        <v/>
      </c>
      <c r="Q56" s="121" t="str">
        <f t="shared" si="6"/>
        <v/>
      </c>
      <c r="R56" s="122" t="str">
        <f t="shared" si="7"/>
        <v/>
      </c>
      <c r="S56" s="41"/>
      <c r="T56" s="12"/>
    </row>
    <row r="57" spans="4:20" s="36" customFormat="1" ht="4" customHeight="1" outlineLevel="1" x14ac:dyDescent="0.2">
      <c r="D57" s="10"/>
      <c r="E57" s="10"/>
      <c r="F57" s="10"/>
      <c r="G57" s="10"/>
      <c r="H57" s="10"/>
      <c r="I57" s="229"/>
      <c r="J57" s="223"/>
      <c r="K57" s="212"/>
      <c r="L57" s="10"/>
      <c r="M57" s="10"/>
      <c r="N57" s="10"/>
      <c r="O57" s="249"/>
      <c r="P57" s="245"/>
      <c r="Q57" s="245"/>
      <c r="R57" s="252"/>
      <c r="S57" s="41"/>
      <c r="T57" s="12"/>
    </row>
    <row r="58" spans="4:20" s="16" customFormat="1" ht="14" customHeight="1" outlineLevel="1" x14ac:dyDescent="0.2">
      <c r="D58" s="193"/>
      <c r="E58" s="177" t="str">
        <f>E51&amp;" - Total"</f>
        <v>Buildings/Structure - Total</v>
      </c>
      <c r="H58" s="165">
        <f>SUM(H52:H56)</f>
        <v>92000</v>
      </c>
      <c r="I58" s="230">
        <f t="shared" ref="I58:K58" si="8">SUM(I52:I56)</f>
        <v>251.5</v>
      </c>
      <c r="J58" s="224">
        <f t="shared" si="8"/>
        <v>14863000</v>
      </c>
      <c r="K58" s="204">
        <f t="shared" si="8"/>
        <v>0.49543333333333334</v>
      </c>
      <c r="L58" s="2"/>
      <c r="M58" s="144">
        <f>SUM(M52:M56)</f>
        <v>14863000</v>
      </c>
      <c r="N58" s="194"/>
      <c r="O58" s="167">
        <f>SUM(O52:O56)</f>
        <v>0.4955</v>
      </c>
      <c r="P58" s="168">
        <f>SUM(P52:P56)</f>
        <v>181.2561</v>
      </c>
      <c r="Q58" s="168">
        <f>SUM(Q52:Q56)</f>
        <v>192.46349999999998</v>
      </c>
      <c r="R58" s="169">
        <f t="shared" ref="R58:R88" si="9">IF(OR($H58="",$I58=""),"",M58/$E$30)</f>
        <v>123858.33333333333</v>
      </c>
      <c r="S58" s="26"/>
      <c r="T58" s="2"/>
    </row>
    <row r="59" spans="4:20" s="16" customFormat="1" ht="14" customHeight="1" outlineLevel="1" x14ac:dyDescent="0.2">
      <c r="D59" s="193"/>
      <c r="E59" s="4" t="s">
        <v>22</v>
      </c>
      <c r="H59" s="2"/>
      <c r="I59" s="225"/>
      <c r="J59" s="225"/>
      <c r="K59" s="2"/>
      <c r="L59" s="2"/>
      <c r="M59" s="109"/>
      <c r="N59" s="110"/>
      <c r="O59" s="17"/>
      <c r="P59" s="111"/>
      <c r="Q59" s="111"/>
      <c r="R59" s="112"/>
      <c r="S59" s="26"/>
      <c r="T59" s="2"/>
    </row>
    <row r="60" spans="4:20" s="36" customFormat="1" ht="14" customHeight="1" outlineLevel="1" x14ac:dyDescent="0.2">
      <c r="D60" s="10"/>
      <c r="E60" s="60" t="s">
        <v>23</v>
      </c>
      <c r="H60" s="163">
        <f>E33</f>
        <v>0</v>
      </c>
      <c r="I60" s="240">
        <v>0</v>
      </c>
      <c r="J60" s="221">
        <f>IF(OR(H60="",I60=""),"",H60*I60)</f>
        <v>0</v>
      </c>
      <c r="K60" s="210">
        <f>IF(OR(H60="",I60=""),"",J60/$M$155)</f>
        <v>0</v>
      </c>
      <c r="L60" s="12"/>
      <c r="M60" s="161">
        <f>J60</f>
        <v>0</v>
      </c>
      <c r="N60" s="178"/>
      <c r="O60" s="13">
        <f t="shared" ref="O60:O64" si="10">IF(OR($H60="",$I60=""),"",ROUND(M60/$M$155,4))</f>
        <v>0</v>
      </c>
      <c r="P60" s="118">
        <f t="shared" ref="P60:P64" si="11">IF(OR($H60="",$I60=""),"",ROUND(M60/$E$27,4))</f>
        <v>0</v>
      </c>
      <c r="Q60" s="118">
        <f t="shared" ref="Q60:Q64" si="12">IF(OR($H60="",$I60=""),"",ROUND(M60/$E$29,4))</f>
        <v>0</v>
      </c>
      <c r="R60" s="119">
        <f t="shared" ref="R60:R64" si="13">IF(OR($H60="",$I60=""),"",ROUND(M60/$E$30,4))</f>
        <v>0</v>
      </c>
      <c r="S60" s="41"/>
      <c r="T60" s="12"/>
    </row>
    <row r="61" spans="4:20" s="36" customFormat="1" ht="14" customHeight="1" outlineLevel="1" x14ac:dyDescent="0.2">
      <c r="D61" s="10"/>
      <c r="E61" s="60" t="s">
        <v>24</v>
      </c>
      <c r="H61" s="163">
        <v>120</v>
      </c>
      <c r="I61" s="240">
        <v>7500</v>
      </c>
      <c r="J61" s="221">
        <f t="shared" ref="J61:J64" si="14">IF(OR(H61="",I61=""),"",H61*I61)</f>
        <v>900000</v>
      </c>
      <c r="K61" s="210">
        <f>IF(OR(H61="",I61=""),"",J61/$M$155)</f>
        <v>0.03</v>
      </c>
      <c r="L61" s="12"/>
      <c r="M61" s="161">
        <f t="shared" ref="M61:M64" si="15">J61</f>
        <v>900000</v>
      </c>
      <c r="N61" s="178"/>
      <c r="O61" s="13">
        <f t="shared" si="10"/>
        <v>0.03</v>
      </c>
      <c r="P61" s="118">
        <f t="shared" si="11"/>
        <v>10.9756</v>
      </c>
      <c r="Q61" s="118">
        <f t="shared" si="12"/>
        <v>11.654299999999999</v>
      </c>
      <c r="R61" s="119">
        <f t="shared" si="13"/>
        <v>7500</v>
      </c>
      <c r="S61" s="41"/>
      <c r="T61" s="12"/>
    </row>
    <row r="62" spans="4:20" s="36" customFormat="1" ht="14" customHeight="1" outlineLevel="1" x14ac:dyDescent="0.2">
      <c r="D62" s="10"/>
      <c r="E62" s="60" t="s">
        <v>22</v>
      </c>
      <c r="H62" s="163"/>
      <c r="I62" s="240"/>
      <c r="J62" s="221" t="str">
        <f t="shared" si="14"/>
        <v/>
      </c>
      <c r="K62" s="210" t="str">
        <f>IF(OR(H62="",I62=""),"",J62/$M$155)</f>
        <v/>
      </c>
      <c r="L62" s="12"/>
      <c r="M62" s="161" t="str">
        <f t="shared" si="15"/>
        <v/>
      </c>
      <c r="N62" s="178"/>
      <c r="O62" s="13" t="str">
        <f t="shared" si="10"/>
        <v/>
      </c>
      <c r="P62" s="118" t="str">
        <f t="shared" si="11"/>
        <v/>
      </c>
      <c r="Q62" s="118" t="str">
        <f t="shared" si="12"/>
        <v/>
      </c>
      <c r="R62" s="119" t="str">
        <f t="shared" si="13"/>
        <v/>
      </c>
      <c r="S62" s="41"/>
      <c r="T62" s="12"/>
    </row>
    <row r="63" spans="4:20" s="36" customFormat="1" ht="14" customHeight="1" outlineLevel="1" x14ac:dyDescent="0.2">
      <c r="D63" s="10"/>
      <c r="E63" s="60" t="s">
        <v>22</v>
      </c>
      <c r="H63" s="163"/>
      <c r="I63" s="240"/>
      <c r="J63" s="221" t="str">
        <f t="shared" si="14"/>
        <v/>
      </c>
      <c r="K63" s="210" t="str">
        <f>IF(OR(H63="",I63=""),"",J63/$M$155)</f>
        <v/>
      </c>
      <c r="L63" s="12"/>
      <c r="M63" s="161" t="str">
        <f t="shared" si="15"/>
        <v/>
      </c>
      <c r="N63" s="178"/>
      <c r="O63" s="13" t="str">
        <f t="shared" si="10"/>
        <v/>
      </c>
      <c r="P63" s="118" t="str">
        <f t="shared" si="11"/>
        <v/>
      </c>
      <c r="Q63" s="118" t="str">
        <f t="shared" si="12"/>
        <v/>
      </c>
      <c r="R63" s="119" t="str">
        <f t="shared" si="13"/>
        <v/>
      </c>
      <c r="S63" s="41"/>
      <c r="T63" s="12"/>
    </row>
    <row r="64" spans="4:20" s="36" customFormat="1" ht="14" customHeight="1" outlineLevel="1" x14ac:dyDescent="0.2">
      <c r="D64" s="10"/>
      <c r="E64" s="61" t="s">
        <v>22</v>
      </c>
      <c r="H64" s="170"/>
      <c r="I64" s="241"/>
      <c r="J64" s="222" t="str">
        <f t="shared" si="14"/>
        <v/>
      </c>
      <c r="K64" s="211" t="str">
        <f>IF(OR(H64="",I64=""),"",J64/$M$155)</f>
        <v/>
      </c>
      <c r="L64" s="12"/>
      <c r="M64" s="162" t="str">
        <f t="shared" si="15"/>
        <v/>
      </c>
      <c r="N64" s="179"/>
      <c r="O64" s="120" t="str">
        <f t="shared" si="10"/>
        <v/>
      </c>
      <c r="P64" s="121" t="str">
        <f t="shared" si="11"/>
        <v/>
      </c>
      <c r="Q64" s="121" t="str">
        <f t="shared" si="12"/>
        <v/>
      </c>
      <c r="R64" s="122" t="str">
        <f t="shared" si="13"/>
        <v/>
      </c>
      <c r="S64" s="41"/>
      <c r="T64" s="12"/>
    </row>
    <row r="65" spans="4:21" s="36" customFormat="1" ht="4" customHeight="1" outlineLevel="1" x14ac:dyDescent="0.2">
      <c r="D65" s="10"/>
      <c r="E65" s="10"/>
      <c r="F65" s="10"/>
      <c r="G65" s="10"/>
      <c r="H65" s="10"/>
      <c r="I65" s="229"/>
      <c r="J65" s="223"/>
      <c r="K65" s="212"/>
      <c r="L65" s="10"/>
      <c r="M65" s="10"/>
      <c r="N65" s="10"/>
      <c r="O65" s="212"/>
      <c r="P65" s="245"/>
      <c r="Q65" s="245"/>
      <c r="R65" s="252"/>
      <c r="S65" s="41"/>
      <c r="T65" s="12"/>
    </row>
    <row r="66" spans="4:21" s="16" customFormat="1" ht="14" customHeight="1" outlineLevel="1" x14ac:dyDescent="0.2">
      <c r="D66" s="193"/>
      <c r="E66" s="177" t="str">
        <f>E59&amp;" - Total"</f>
        <v>Other - Total</v>
      </c>
      <c r="H66" s="165">
        <f>SUM(H60:H64)</f>
        <v>120</v>
      </c>
      <c r="I66" s="230">
        <f t="shared" ref="I66" si="16">SUM(I60:I64)</f>
        <v>7500</v>
      </c>
      <c r="J66" s="224">
        <f t="shared" ref="J66" si="17">SUM(J60:J64)</f>
        <v>900000</v>
      </c>
      <c r="K66" s="204">
        <f t="shared" ref="K66" si="18">SUM(K60:K64)</f>
        <v>0.03</v>
      </c>
      <c r="L66" s="2"/>
      <c r="M66" s="144">
        <f>SUM(M60:M64)</f>
        <v>900000</v>
      </c>
      <c r="N66" s="194"/>
      <c r="O66" s="167">
        <f>SUM(O60:O64)</f>
        <v>0.03</v>
      </c>
      <c r="P66" s="168">
        <f>SUM(P60:P64)</f>
        <v>10.9756</v>
      </c>
      <c r="Q66" s="168">
        <f>SUM(Q60:Q64)</f>
        <v>11.654299999999999</v>
      </c>
      <c r="R66" s="169">
        <f t="shared" si="9"/>
        <v>7500</v>
      </c>
      <c r="S66" s="26"/>
      <c r="T66" s="2"/>
    </row>
    <row r="67" spans="4:21" s="16" customFormat="1" ht="14" customHeight="1" outlineLevel="1" x14ac:dyDescent="0.2">
      <c r="D67" s="193"/>
      <c r="E67" s="4" t="s">
        <v>25</v>
      </c>
      <c r="H67" s="2"/>
      <c r="I67" s="225"/>
      <c r="J67" s="225"/>
      <c r="K67" s="2"/>
      <c r="L67" s="2"/>
      <c r="M67" s="125"/>
      <c r="N67" s="110"/>
      <c r="O67" s="17"/>
      <c r="P67" s="126"/>
      <c r="Q67" s="126"/>
      <c r="R67" s="127"/>
      <c r="S67" s="48"/>
      <c r="T67" s="2"/>
    </row>
    <row r="68" spans="4:21" s="16" customFormat="1" ht="14" customHeight="1" outlineLevel="1" x14ac:dyDescent="0.2">
      <c r="D68" s="193"/>
      <c r="E68" s="34" t="s">
        <v>26</v>
      </c>
      <c r="H68" s="2"/>
      <c r="I68" s="225"/>
      <c r="J68" s="225"/>
      <c r="K68" s="2"/>
      <c r="L68" s="2"/>
      <c r="M68" s="125"/>
      <c r="N68" s="110"/>
      <c r="O68" s="125"/>
      <c r="P68" s="246"/>
      <c r="Q68" s="246"/>
      <c r="R68" s="125"/>
      <c r="S68" s="49"/>
      <c r="T68" s="49"/>
      <c r="U68" s="49"/>
    </row>
    <row r="69" spans="4:21" s="36" customFormat="1" ht="14" customHeight="1" outlineLevel="1" x14ac:dyDescent="0.2">
      <c r="D69" s="10"/>
      <c r="E69" s="60" t="s">
        <v>27</v>
      </c>
      <c r="H69" s="163">
        <v>1</v>
      </c>
      <c r="I69" s="240">
        <v>5000000</v>
      </c>
      <c r="J69" s="221">
        <f>IF(OR(H69="",I69=""),"",H69*I69)</f>
        <v>5000000</v>
      </c>
      <c r="K69" s="210">
        <f>IF(OR(H69="",I69=""),"",J69/$M$155)</f>
        <v>0.16666666666666666</v>
      </c>
      <c r="L69" s="12"/>
      <c r="M69" s="161">
        <f>J69</f>
        <v>5000000</v>
      </c>
      <c r="N69" s="178"/>
      <c r="O69" s="13">
        <f t="shared" ref="O69:O73" si="19">IF(OR($H69="",$I69=""),"",ROUND(M69/$M$155,4))</f>
        <v>0.16669999999999999</v>
      </c>
      <c r="P69" s="118">
        <f t="shared" ref="P69:P73" si="20">IF(OR($H69="",$I69=""),"",ROUND(M69/$E$27,4))</f>
        <v>60.9756</v>
      </c>
      <c r="Q69" s="118">
        <f t="shared" ref="Q69:Q73" si="21">IF(OR($H69="",$I69=""),"",ROUND(M69/$E$29,4))</f>
        <v>64.745900000000006</v>
      </c>
      <c r="R69" s="119">
        <f t="shared" ref="R69:R73" si="22">IF(OR($H69="",$I69=""),"",ROUND(M69/$E$30,4))</f>
        <v>41666.666700000002</v>
      </c>
      <c r="S69" s="44"/>
      <c r="T69" s="12"/>
    </row>
    <row r="70" spans="4:21" s="36" customFormat="1" ht="14" customHeight="1" outlineLevel="1" x14ac:dyDescent="0.2">
      <c r="D70" s="10"/>
      <c r="E70" s="60" t="s">
        <v>28</v>
      </c>
      <c r="H70" s="163">
        <v>1</v>
      </c>
      <c r="I70" s="240">
        <v>85000</v>
      </c>
      <c r="J70" s="221">
        <f t="shared" ref="J70:J73" si="23">IF(OR(H70="",I70=""),"",H70*I70)</f>
        <v>85000</v>
      </c>
      <c r="K70" s="210">
        <f>IF(OR(H70="",I70=""),"",J70/$M$155)</f>
        <v>2.8333333333333335E-3</v>
      </c>
      <c r="L70" s="12"/>
      <c r="M70" s="161">
        <f t="shared" ref="M70:M73" si="24">J70</f>
        <v>85000</v>
      </c>
      <c r="N70" s="178"/>
      <c r="O70" s="13">
        <f t="shared" si="19"/>
        <v>2.8E-3</v>
      </c>
      <c r="P70" s="118">
        <f t="shared" si="20"/>
        <v>1.0366</v>
      </c>
      <c r="Q70" s="118">
        <f t="shared" si="21"/>
        <v>1.1007</v>
      </c>
      <c r="R70" s="119">
        <f t="shared" si="22"/>
        <v>708.33330000000001</v>
      </c>
      <c r="S70" s="44"/>
      <c r="T70" s="12"/>
    </row>
    <row r="71" spans="4:21" s="36" customFormat="1" ht="14" customHeight="1" outlineLevel="1" x14ac:dyDescent="0.2">
      <c r="D71" s="10"/>
      <c r="E71" s="60" t="s">
        <v>29</v>
      </c>
      <c r="H71" s="163">
        <v>1</v>
      </c>
      <c r="I71" s="240">
        <v>7500</v>
      </c>
      <c r="J71" s="221">
        <f t="shared" si="23"/>
        <v>7500</v>
      </c>
      <c r="K71" s="210">
        <f>IF(OR(H71="",I71=""),"",J71/$M$155)</f>
        <v>2.5000000000000001E-4</v>
      </c>
      <c r="L71" s="12"/>
      <c r="M71" s="161">
        <f t="shared" si="24"/>
        <v>7500</v>
      </c>
      <c r="N71" s="178"/>
      <c r="O71" s="13">
        <f t="shared" si="19"/>
        <v>2.9999999999999997E-4</v>
      </c>
      <c r="P71" s="118">
        <f t="shared" si="20"/>
        <v>9.1499999999999998E-2</v>
      </c>
      <c r="Q71" s="118">
        <f t="shared" si="21"/>
        <v>9.7100000000000006E-2</v>
      </c>
      <c r="R71" s="119">
        <f t="shared" si="22"/>
        <v>62.5</v>
      </c>
      <c r="S71" s="44"/>
      <c r="T71" s="12"/>
    </row>
    <row r="72" spans="4:21" s="36" customFormat="1" ht="14" customHeight="1" outlineLevel="1" x14ac:dyDescent="0.2">
      <c r="D72" s="10"/>
      <c r="E72" s="60" t="s">
        <v>22</v>
      </c>
      <c r="H72" s="163"/>
      <c r="I72" s="240"/>
      <c r="J72" s="221" t="str">
        <f t="shared" si="23"/>
        <v/>
      </c>
      <c r="K72" s="210" t="str">
        <f>IF(OR(H72="",I72=""),"",J72/$M$155)</f>
        <v/>
      </c>
      <c r="L72" s="12"/>
      <c r="M72" s="161" t="str">
        <f t="shared" si="24"/>
        <v/>
      </c>
      <c r="N72" s="178"/>
      <c r="O72" s="13" t="str">
        <f t="shared" si="19"/>
        <v/>
      </c>
      <c r="P72" s="118" t="str">
        <f t="shared" si="20"/>
        <v/>
      </c>
      <c r="Q72" s="118" t="str">
        <f t="shared" si="21"/>
        <v/>
      </c>
      <c r="R72" s="119" t="str">
        <f t="shared" si="22"/>
        <v/>
      </c>
      <c r="S72" s="44"/>
      <c r="T72" s="12"/>
    </row>
    <row r="73" spans="4:21" s="36" customFormat="1" ht="14" customHeight="1" outlineLevel="1" x14ac:dyDescent="0.2">
      <c r="D73" s="10"/>
      <c r="E73" s="61" t="s">
        <v>22</v>
      </c>
      <c r="H73" s="170"/>
      <c r="I73" s="241"/>
      <c r="J73" s="222" t="str">
        <f t="shared" si="23"/>
        <v/>
      </c>
      <c r="K73" s="211" t="str">
        <f>IF(OR(H73="",I73=""),"",J73/$M$155)</f>
        <v/>
      </c>
      <c r="L73" s="12"/>
      <c r="M73" s="162" t="str">
        <f t="shared" si="24"/>
        <v/>
      </c>
      <c r="N73" s="179"/>
      <c r="O73" s="120" t="str">
        <f t="shared" si="19"/>
        <v/>
      </c>
      <c r="P73" s="121" t="str">
        <f t="shared" si="20"/>
        <v/>
      </c>
      <c r="Q73" s="121" t="str">
        <f t="shared" si="21"/>
        <v/>
      </c>
      <c r="R73" s="122" t="str">
        <f t="shared" si="22"/>
        <v/>
      </c>
      <c r="S73" s="41"/>
      <c r="T73" s="12"/>
    </row>
    <row r="74" spans="4:21" s="36" customFormat="1" ht="4" customHeight="1" outlineLevel="1" x14ac:dyDescent="0.2">
      <c r="D74" s="10"/>
      <c r="E74" s="10"/>
      <c r="F74" s="10"/>
      <c r="G74" s="10"/>
      <c r="H74" s="10"/>
      <c r="I74" s="229"/>
      <c r="J74" s="223"/>
      <c r="K74" s="212"/>
      <c r="L74" s="10"/>
      <c r="M74" s="10"/>
      <c r="N74" s="10"/>
      <c r="O74" s="212"/>
      <c r="P74" s="245"/>
      <c r="Q74" s="245"/>
      <c r="R74" s="252"/>
      <c r="S74" s="41"/>
      <c r="T74" s="12"/>
    </row>
    <row r="75" spans="4:21" s="16" customFormat="1" ht="14" customHeight="1" outlineLevel="1" x14ac:dyDescent="0.2">
      <c r="D75" s="193"/>
      <c r="E75" s="177" t="str">
        <f>E68&amp;" - Total"</f>
        <v>On-Site - Total</v>
      </c>
      <c r="H75" s="165">
        <f>SUM(H69:H73)</f>
        <v>3</v>
      </c>
      <c r="I75" s="230">
        <f t="shared" ref="I75" si="25">SUM(I69:I73)</f>
        <v>5092500</v>
      </c>
      <c r="J75" s="224">
        <f t="shared" ref="J75" si="26">SUM(J69:J73)</f>
        <v>5092500</v>
      </c>
      <c r="K75" s="204">
        <f t="shared" ref="K75" si="27">SUM(K69:K73)</f>
        <v>0.16974999999999998</v>
      </c>
      <c r="L75" s="2"/>
      <c r="M75" s="144">
        <f>SUM(M69:M73)</f>
        <v>5092500</v>
      </c>
      <c r="N75" s="194"/>
      <c r="O75" s="167">
        <f>SUM(O69:O73)</f>
        <v>0.16979999999999998</v>
      </c>
      <c r="P75" s="168">
        <f>SUM(P69:P73)</f>
        <v>62.103700000000003</v>
      </c>
      <c r="Q75" s="168">
        <f>SUM(Q69:Q73)</f>
        <v>65.943700000000007</v>
      </c>
      <c r="R75" s="169">
        <f t="shared" si="9"/>
        <v>42437.5</v>
      </c>
      <c r="S75" s="26"/>
      <c r="T75" s="2"/>
    </row>
    <row r="76" spans="4:21" s="16" customFormat="1" ht="14" customHeight="1" outlineLevel="1" x14ac:dyDescent="0.2">
      <c r="D76" s="193"/>
      <c r="E76" s="34" t="s">
        <v>30</v>
      </c>
      <c r="H76" s="2"/>
      <c r="I76" s="225"/>
      <c r="J76" s="225"/>
      <c r="K76" s="2"/>
      <c r="L76" s="2"/>
      <c r="M76" s="125"/>
      <c r="N76" s="110"/>
      <c r="O76" s="17"/>
      <c r="P76" s="126"/>
      <c r="Q76" s="126"/>
      <c r="R76" s="127" t="str">
        <f t="shared" si="9"/>
        <v/>
      </c>
      <c r="S76" s="48"/>
      <c r="T76" s="2"/>
    </row>
    <row r="77" spans="4:21" s="36" customFormat="1" ht="14" customHeight="1" outlineLevel="1" x14ac:dyDescent="0.2">
      <c r="D77" s="10"/>
      <c r="E77" s="60" t="s">
        <v>31</v>
      </c>
      <c r="H77" s="163">
        <v>1</v>
      </c>
      <c r="I77" s="240">
        <v>300000</v>
      </c>
      <c r="J77" s="221">
        <f>IF(OR(H77="",I77=""),"",H77*I77)</f>
        <v>300000</v>
      </c>
      <c r="K77" s="210">
        <f>IF(OR(H77="",I77=""),"",J77/$M$155)</f>
        <v>0.01</v>
      </c>
      <c r="L77" s="12"/>
      <c r="M77" s="161">
        <f>J77</f>
        <v>300000</v>
      </c>
      <c r="N77" s="178"/>
      <c r="O77" s="13">
        <f t="shared" ref="O77:O81" si="28">IF(OR($H77="",$I77=""),"",ROUND(M77/$M$155,4))</f>
        <v>0.01</v>
      </c>
      <c r="P77" s="118">
        <f t="shared" ref="P77:P81" si="29">IF(OR($H77="",$I77=""),"",ROUND(M77/$E$27,4))</f>
        <v>3.6585000000000001</v>
      </c>
      <c r="Q77" s="118">
        <f t="shared" ref="Q77:Q81" si="30">IF(OR($H77="",$I77=""),"",ROUND(M77/$E$29,4))</f>
        <v>3.8847999999999998</v>
      </c>
      <c r="R77" s="119">
        <f t="shared" ref="R77:R81" si="31">IF(OR($H77="",$I77=""),"",ROUND(M77/$E$30,4))</f>
        <v>2500</v>
      </c>
      <c r="S77" s="44"/>
      <c r="T77" s="12"/>
    </row>
    <row r="78" spans="4:21" s="36" customFormat="1" ht="14" customHeight="1" outlineLevel="1" x14ac:dyDescent="0.2">
      <c r="D78" s="10"/>
      <c r="E78" s="60" t="s">
        <v>22</v>
      </c>
      <c r="H78" s="163"/>
      <c r="I78" s="240"/>
      <c r="J78" s="221" t="str">
        <f t="shared" ref="J78:J81" si="32">IF(OR(H78="",I78=""),"",H78*I78)</f>
        <v/>
      </c>
      <c r="K78" s="210" t="str">
        <f>IF(OR(H78="",I78=""),"",J78/$M$155)</f>
        <v/>
      </c>
      <c r="L78" s="12"/>
      <c r="M78" s="161" t="str">
        <f t="shared" ref="M78:M81" si="33">J78</f>
        <v/>
      </c>
      <c r="N78" s="178"/>
      <c r="O78" s="13" t="str">
        <f t="shared" si="28"/>
        <v/>
      </c>
      <c r="P78" s="118" t="str">
        <f t="shared" si="29"/>
        <v/>
      </c>
      <c r="Q78" s="118" t="str">
        <f t="shared" si="30"/>
        <v/>
      </c>
      <c r="R78" s="119" t="str">
        <f t="shared" si="31"/>
        <v/>
      </c>
      <c r="S78" s="44"/>
      <c r="T78" s="12"/>
    </row>
    <row r="79" spans="4:21" s="36" customFormat="1" ht="14" customHeight="1" outlineLevel="1" x14ac:dyDescent="0.2">
      <c r="D79" s="10"/>
      <c r="E79" s="60" t="s">
        <v>22</v>
      </c>
      <c r="H79" s="163"/>
      <c r="I79" s="240"/>
      <c r="J79" s="221" t="str">
        <f t="shared" si="32"/>
        <v/>
      </c>
      <c r="K79" s="210" t="str">
        <f>IF(OR(H79="",I79=""),"",J79/$M$155)</f>
        <v/>
      </c>
      <c r="L79" s="12"/>
      <c r="M79" s="161" t="str">
        <f t="shared" si="33"/>
        <v/>
      </c>
      <c r="N79" s="178"/>
      <c r="O79" s="13" t="str">
        <f t="shared" si="28"/>
        <v/>
      </c>
      <c r="P79" s="118" t="str">
        <f t="shared" si="29"/>
        <v/>
      </c>
      <c r="Q79" s="118" t="str">
        <f t="shared" si="30"/>
        <v/>
      </c>
      <c r="R79" s="119" t="str">
        <f t="shared" si="31"/>
        <v/>
      </c>
      <c r="S79" s="44"/>
      <c r="T79" s="12"/>
    </row>
    <row r="80" spans="4:21" s="36" customFormat="1" ht="14" customHeight="1" outlineLevel="1" x14ac:dyDescent="0.2">
      <c r="D80" s="10"/>
      <c r="E80" s="60" t="s">
        <v>22</v>
      </c>
      <c r="H80" s="163"/>
      <c r="I80" s="240"/>
      <c r="J80" s="221" t="str">
        <f t="shared" si="32"/>
        <v/>
      </c>
      <c r="K80" s="210" t="str">
        <f>IF(OR(H80="",I80=""),"",J80/$M$155)</f>
        <v/>
      </c>
      <c r="L80" s="12"/>
      <c r="M80" s="161" t="str">
        <f t="shared" si="33"/>
        <v/>
      </c>
      <c r="N80" s="178"/>
      <c r="O80" s="13" t="str">
        <f t="shared" si="28"/>
        <v/>
      </c>
      <c r="P80" s="118" t="str">
        <f t="shared" si="29"/>
        <v/>
      </c>
      <c r="Q80" s="118" t="str">
        <f t="shared" si="30"/>
        <v/>
      </c>
      <c r="R80" s="119" t="str">
        <f t="shared" si="31"/>
        <v/>
      </c>
      <c r="S80" s="44"/>
      <c r="T80" s="12"/>
    </row>
    <row r="81" spans="4:16352" s="36" customFormat="1" ht="14" customHeight="1" outlineLevel="1" x14ac:dyDescent="0.2">
      <c r="D81" s="10"/>
      <c r="E81" s="61" t="s">
        <v>22</v>
      </c>
      <c r="H81" s="170"/>
      <c r="I81" s="241"/>
      <c r="J81" s="222" t="str">
        <f t="shared" si="32"/>
        <v/>
      </c>
      <c r="K81" s="211" t="str">
        <f>IF(OR(H81="",I81=""),"",J81/$M$155)</f>
        <v/>
      </c>
      <c r="L81" s="12"/>
      <c r="M81" s="162" t="str">
        <f t="shared" si="33"/>
        <v/>
      </c>
      <c r="N81" s="179"/>
      <c r="O81" s="120" t="str">
        <f t="shared" si="28"/>
        <v/>
      </c>
      <c r="P81" s="121" t="str">
        <f t="shared" si="29"/>
        <v/>
      </c>
      <c r="Q81" s="121" t="str">
        <f t="shared" si="30"/>
        <v/>
      </c>
      <c r="R81" s="122" t="str">
        <f t="shared" si="31"/>
        <v/>
      </c>
      <c r="S81" s="41"/>
      <c r="T81" s="12"/>
    </row>
    <row r="82" spans="4:16352" s="36" customFormat="1" ht="4" customHeight="1" outlineLevel="1" x14ac:dyDescent="0.2">
      <c r="D82" s="10"/>
      <c r="E82" s="10"/>
      <c r="F82" s="10"/>
      <c r="G82" s="10"/>
      <c r="H82" s="10"/>
      <c r="I82" s="229"/>
      <c r="J82" s="223"/>
      <c r="K82" s="212"/>
      <c r="L82" s="10"/>
      <c r="M82" s="10"/>
      <c r="N82" s="10"/>
      <c r="O82" s="212"/>
      <c r="P82" s="245"/>
      <c r="Q82" s="245"/>
      <c r="R82" s="252"/>
      <c r="S82" s="41"/>
      <c r="T82" s="12"/>
    </row>
    <row r="83" spans="4:16352" s="16" customFormat="1" ht="14" customHeight="1" outlineLevel="1" x14ac:dyDescent="0.2">
      <c r="D83" s="193"/>
      <c r="E83" s="4" t="str">
        <f>E76&amp;" - Total"</f>
        <v>Off-Site - Total</v>
      </c>
      <c r="F83" s="202"/>
      <c r="G83" s="202"/>
      <c r="H83" s="203">
        <f>SUM(H77:H81)</f>
        <v>1</v>
      </c>
      <c r="I83" s="224">
        <f t="shared" ref="I83" si="34">SUM(I77:I81)</f>
        <v>300000</v>
      </c>
      <c r="J83" s="224">
        <f t="shared" ref="J83" si="35">SUM(J77:J81)</f>
        <v>300000</v>
      </c>
      <c r="K83" s="204">
        <f t="shared" ref="K83" si="36">SUM(K77:K81)</f>
        <v>0.01</v>
      </c>
      <c r="L83" s="2"/>
      <c r="M83" s="144">
        <f>SUM(M77:M81)</f>
        <v>300000</v>
      </c>
      <c r="N83" s="194"/>
      <c r="O83" s="167">
        <f>SUM(O77:O81)</f>
        <v>0.01</v>
      </c>
      <c r="P83" s="168">
        <f>SUM(P77:P81)</f>
        <v>3.6585000000000001</v>
      </c>
      <c r="Q83" s="168">
        <f>SUM(Q77:Q81)</f>
        <v>3.8847999999999998</v>
      </c>
      <c r="R83" s="169">
        <f t="shared" si="9"/>
        <v>2500</v>
      </c>
      <c r="S83" s="26"/>
      <c r="T83" s="2"/>
    </row>
    <row r="84" spans="4:16352" s="36" customFormat="1" ht="14" customHeight="1" outlineLevel="1" x14ac:dyDescent="0.2">
      <c r="D84" s="10"/>
      <c r="E84" s="4" t="str">
        <f>E67&amp;" - Total"</f>
        <v>Land/Sitework - Total</v>
      </c>
      <c r="F84" s="202"/>
      <c r="G84" s="202"/>
      <c r="H84" s="203">
        <f>SUM(H75,H83)</f>
        <v>4</v>
      </c>
      <c r="I84" s="224">
        <f t="shared" ref="I84:K84" si="37">SUM(I75,I83)</f>
        <v>5392500</v>
      </c>
      <c r="J84" s="224">
        <f t="shared" si="37"/>
        <v>5392500</v>
      </c>
      <c r="K84" s="204">
        <f t="shared" si="37"/>
        <v>0.17974999999999999</v>
      </c>
      <c r="L84" s="2"/>
      <c r="M84" s="144">
        <f>M75+M83</f>
        <v>5392500</v>
      </c>
      <c r="N84" s="194"/>
      <c r="O84" s="167">
        <f>O75+O83</f>
        <v>0.17979999999999999</v>
      </c>
      <c r="P84" s="168">
        <f>P75+P83</f>
        <v>65.762200000000007</v>
      </c>
      <c r="Q84" s="168">
        <f>Q75+Q83</f>
        <v>69.828500000000005</v>
      </c>
      <c r="R84" s="169">
        <f t="shared" si="9"/>
        <v>44937.5</v>
      </c>
      <c r="S84" s="195"/>
      <c r="T84" s="12"/>
    </row>
    <row r="85" spans="4:16352" s="16" customFormat="1" ht="14" customHeight="1" outlineLevel="1" x14ac:dyDescent="0.2">
      <c r="D85" s="193"/>
      <c r="E85" s="202"/>
      <c r="F85" s="202"/>
      <c r="G85" s="202"/>
      <c r="H85" s="202"/>
      <c r="I85" s="225"/>
      <c r="J85" s="225"/>
      <c r="K85" s="202"/>
      <c r="L85" s="202"/>
      <c r="M85" s="202"/>
      <c r="N85" s="202"/>
      <c r="O85" s="202"/>
      <c r="P85" s="217"/>
      <c r="Q85" s="217"/>
      <c r="R85" s="35" t="str">
        <f t="shared" si="9"/>
        <v/>
      </c>
      <c r="S85" s="196"/>
      <c r="T85" s="197"/>
      <c r="U85" s="197"/>
      <c r="V85" s="197"/>
      <c r="W85" s="197"/>
      <c r="X85" s="144"/>
      <c r="Y85" s="198"/>
      <c r="Z85" s="197"/>
      <c r="AA85" s="168"/>
      <c r="AB85" s="168"/>
      <c r="AC85" s="169"/>
      <c r="AD85" s="199"/>
      <c r="AE85" s="15"/>
      <c r="AF85" s="15"/>
      <c r="AG85" s="197"/>
      <c r="AH85" s="197"/>
      <c r="AI85" s="197"/>
      <c r="AJ85" s="197"/>
      <c r="AK85" s="197"/>
      <c r="AL85" s="197"/>
      <c r="AM85" s="144"/>
      <c r="AN85" s="198"/>
      <c r="AO85" s="197"/>
      <c r="AP85" s="168"/>
      <c r="AQ85" s="168"/>
      <c r="AR85" s="169"/>
      <c r="AS85" s="199"/>
      <c r="AT85" s="15"/>
      <c r="AU85" s="15"/>
      <c r="AV85" s="197"/>
      <c r="AW85" s="197"/>
      <c r="AX85" s="197"/>
      <c r="AY85" s="197"/>
      <c r="AZ85" s="197"/>
      <c r="BA85" s="197"/>
      <c r="BB85" s="144"/>
      <c r="BC85" s="198"/>
      <c r="BD85" s="197"/>
      <c r="BE85" s="168"/>
      <c r="BF85" s="168"/>
      <c r="BG85" s="169"/>
      <c r="BH85" s="199"/>
      <c r="BI85" s="15"/>
      <c r="BJ85" s="15"/>
      <c r="BK85" s="197"/>
      <c r="BL85" s="197"/>
      <c r="BM85" s="197"/>
      <c r="BN85" s="197"/>
      <c r="BO85" s="197"/>
      <c r="BP85" s="197"/>
      <c r="BQ85" s="144"/>
      <c r="BR85" s="198"/>
      <c r="BS85" s="197"/>
      <c r="BT85" s="168"/>
      <c r="BU85" s="168"/>
      <c r="BV85" s="169"/>
      <c r="BW85" s="199"/>
      <c r="BX85" s="15"/>
      <c r="BY85" s="15"/>
      <c r="BZ85" s="197"/>
      <c r="CA85" s="197"/>
      <c r="CB85" s="197"/>
      <c r="CC85" s="197"/>
      <c r="CD85" s="197"/>
      <c r="CE85" s="197"/>
      <c r="CF85" s="144"/>
      <c r="CG85" s="198"/>
      <c r="CH85" s="197"/>
      <c r="CI85" s="168"/>
      <c r="CJ85" s="168"/>
      <c r="CK85" s="169"/>
      <c r="CL85" s="199"/>
      <c r="CM85" s="15"/>
      <c r="CN85" s="15"/>
      <c r="CO85" s="197"/>
      <c r="CP85" s="197"/>
      <c r="CQ85" s="197"/>
      <c r="CR85" s="197"/>
      <c r="CS85" s="197"/>
      <c r="CT85" s="197"/>
      <c r="CU85" s="144"/>
      <c r="CV85" s="198"/>
      <c r="CW85" s="197"/>
      <c r="CX85" s="168"/>
      <c r="CY85" s="168"/>
      <c r="CZ85" s="169"/>
      <c r="DA85" s="199"/>
      <c r="DB85" s="15"/>
      <c r="DC85" s="15"/>
      <c r="DD85" s="197"/>
      <c r="DE85" s="197"/>
      <c r="DF85" s="197"/>
      <c r="DG85" s="197"/>
      <c r="DH85" s="197"/>
      <c r="DI85" s="197"/>
      <c r="DJ85" s="144"/>
      <c r="DK85" s="198"/>
      <c r="DL85" s="197"/>
      <c r="DM85" s="168"/>
      <c r="DN85" s="168"/>
      <c r="DO85" s="169"/>
      <c r="DP85" s="199"/>
      <c r="DQ85" s="15"/>
      <c r="DR85" s="15"/>
      <c r="DS85" s="197"/>
      <c r="DT85" s="197"/>
      <c r="DU85" s="197"/>
      <c r="DV85" s="197"/>
      <c r="DW85" s="197"/>
      <c r="DX85" s="197"/>
      <c r="DY85" s="144"/>
      <c r="DZ85" s="198"/>
      <c r="EA85" s="197"/>
      <c r="EB85" s="168"/>
      <c r="EC85" s="168"/>
      <c r="ED85" s="169"/>
      <c r="EE85" s="199"/>
      <c r="EF85" s="15"/>
      <c r="EG85" s="15"/>
      <c r="EH85" s="197"/>
      <c r="EI85" s="197"/>
      <c r="EJ85" s="197"/>
      <c r="EK85" s="197"/>
      <c r="EL85" s="197"/>
      <c r="EM85" s="197"/>
      <c r="EN85" s="144"/>
      <c r="EO85" s="198"/>
      <c r="EP85" s="197"/>
      <c r="EQ85" s="168"/>
      <c r="ER85" s="168"/>
      <c r="ES85" s="169"/>
      <c r="ET85" s="199"/>
      <c r="EU85" s="15"/>
      <c r="EV85" s="15"/>
      <c r="EW85" s="197"/>
      <c r="EX85" s="197"/>
      <c r="EY85" s="197"/>
      <c r="EZ85" s="197"/>
      <c r="FA85" s="197"/>
      <c r="FB85" s="197"/>
      <c r="FC85" s="144"/>
      <c r="FD85" s="198"/>
      <c r="FE85" s="197"/>
      <c r="FF85" s="168"/>
      <c r="FG85" s="168"/>
      <c r="FH85" s="169"/>
      <c r="FI85" s="199"/>
      <c r="FJ85" s="15"/>
      <c r="FK85" s="15"/>
      <c r="FL85" s="197"/>
      <c r="FM85" s="197"/>
      <c r="FN85" s="197"/>
      <c r="FO85" s="197"/>
      <c r="FP85" s="197"/>
      <c r="FQ85" s="197"/>
      <c r="FR85" s="144"/>
      <c r="FS85" s="198"/>
      <c r="FT85" s="197"/>
      <c r="FU85" s="168"/>
      <c r="FV85" s="168"/>
      <c r="FW85" s="169"/>
      <c r="FX85" s="199"/>
      <c r="FY85" s="15"/>
      <c r="FZ85" s="15"/>
      <c r="GA85" s="197"/>
      <c r="GB85" s="197"/>
      <c r="GC85" s="197"/>
      <c r="GD85" s="197"/>
      <c r="GE85" s="197"/>
      <c r="GF85" s="197"/>
      <c r="GG85" s="144"/>
      <c r="GH85" s="198"/>
      <c r="GI85" s="197"/>
      <c r="GJ85" s="168"/>
      <c r="GK85" s="168"/>
      <c r="GL85" s="169"/>
      <c r="GM85" s="199"/>
      <c r="GN85" s="15"/>
      <c r="GO85" s="15"/>
      <c r="GP85" s="197"/>
      <c r="GQ85" s="197"/>
      <c r="GR85" s="197"/>
      <c r="GS85" s="197"/>
      <c r="GT85" s="197"/>
      <c r="GU85" s="197"/>
      <c r="GV85" s="144"/>
      <c r="GW85" s="198"/>
      <c r="GX85" s="197"/>
      <c r="GY85" s="168"/>
      <c r="GZ85" s="168"/>
      <c r="HA85" s="169"/>
      <c r="HB85" s="199"/>
      <c r="HC85" s="15"/>
      <c r="HD85" s="15"/>
      <c r="HE85" s="197"/>
      <c r="HF85" s="197"/>
      <c r="HG85" s="197"/>
      <c r="HH85" s="197"/>
      <c r="HI85" s="197"/>
      <c r="HJ85" s="197"/>
      <c r="HK85" s="144"/>
      <c r="HL85" s="198"/>
      <c r="HM85" s="197"/>
      <c r="HN85" s="168"/>
      <c r="HO85" s="168"/>
      <c r="HP85" s="169"/>
      <c r="HQ85" s="199"/>
      <c r="HR85" s="15"/>
      <c r="HS85" s="15"/>
      <c r="HT85" s="197"/>
      <c r="HU85" s="197"/>
      <c r="HV85" s="197"/>
      <c r="HW85" s="197"/>
      <c r="HX85" s="197"/>
      <c r="HY85" s="197"/>
      <c r="HZ85" s="144"/>
      <c r="IA85" s="198"/>
      <c r="IB85" s="197"/>
      <c r="IC85" s="168"/>
      <c r="ID85" s="168"/>
      <c r="IE85" s="169"/>
      <c r="IF85" s="199"/>
      <c r="IG85" s="15"/>
      <c r="IH85" s="15"/>
      <c r="II85" s="197"/>
      <c r="IJ85" s="197"/>
      <c r="IK85" s="197"/>
      <c r="IL85" s="197"/>
      <c r="IM85" s="197"/>
      <c r="IN85" s="197"/>
      <c r="IO85" s="144"/>
      <c r="IP85" s="198"/>
      <c r="IQ85" s="197"/>
      <c r="IR85" s="168"/>
      <c r="IS85" s="168"/>
      <c r="IT85" s="169"/>
      <c r="IU85" s="199"/>
      <c r="IV85" s="15"/>
      <c r="IW85" s="15"/>
      <c r="IX85" s="197"/>
      <c r="IY85" s="197"/>
      <c r="IZ85" s="197"/>
      <c r="JA85" s="197"/>
      <c r="JB85" s="197"/>
      <c r="JC85" s="197"/>
      <c r="JD85" s="144"/>
      <c r="JE85" s="198"/>
      <c r="JF85" s="197"/>
      <c r="JG85" s="168"/>
      <c r="JH85" s="168"/>
      <c r="JI85" s="169"/>
      <c r="JJ85" s="199"/>
      <c r="JK85" s="15"/>
      <c r="JL85" s="15"/>
      <c r="JM85" s="197"/>
      <c r="JN85" s="197"/>
      <c r="JO85" s="197"/>
      <c r="JP85" s="197"/>
      <c r="JQ85" s="197"/>
      <c r="JR85" s="197"/>
      <c r="JS85" s="144"/>
      <c r="JT85" s="198"/>
      <c r="JU85" s="197"/>
      <c r="JV85" s="168"/>
      <c r="JW85" s="168"/>
      <c r="JX85" s="169"/>
      <c r="JY85" s="199"/>
      <c r="JZ85" s="15"/>
      <c r="KA85" s="15"/>
      <c r="KB85" s="197"/>
      <c r="KC85" s="197"/>
      <c r="KD85" s="197"/>
      <c r="KE85" s="197"/>
      <c r="KF85" s="197"/>
      <c r="KG85" s="197"/>
      <c r="KH85" s="144"/>
      <c r="KI85" s="198"/>
      <c r="KJ85" s="197"/>
      <c r="KK85" s="168"/>
      <c r="KL85" s="168"/>
      <c r="KM85" s="169"/>
      <c r="KN85" s="199"/>
      <c r="KO85" s="15"/>
      <c r="KP85" s="15"/>
      <c r="KQ85" s="197"/>
      <c r="KR85" s="197"/>
      <c r="KS85" s="197"/>
      <c r="KT85" s="197"/>
      <c r="KU85" s="197"/>
      <c r="KV85" s="197"/>
      <c r="KW85" s="144"/>
      <c r="KX85" s="198"/>
      <c r="KY85" s="197"/>
      <c r="KZ85" s="168"/>
      <c r="LA85" s="168"/>
      <c r="LB85" s="169"/>
      <c r="LC85" s="199"/>
      <c r="LD85" s="15"/>
      <c r="LE85" s="15"/>
      <c r="LF85" s="197"/>
      <c r="LG85" s="197"/>
      <c r="LH85" s="197"/>
      <c r="LI85" s="197"/>
      <c r="LJ85" s="197"/>
      <c r="LK85" s="197"/>
      <c r="LL85" s="144"/>
      <c r="LM85" s="198"/>
      <c r="LN85" s="197"/>
      <c r="LO85" s="168"/>
      <c r="LP85" s="168"/>
      <c r="LQ85" s="169"/>
      <c r="LR85" s="199"/>
      <c r="LS85" s="15"/>
      <c r="LT85" s="15"/>
      <c r="LU85" s="197"/>
      <c r="LV85" s="197"/>
      <c r="LW85" s="197"/>
      <c r="LX85" s="197"/>
      <c r="LY85" s="197"/>
      <c r="LZ85" s="197"/>
      <c r="MA85" s="144"/>
      <c r="MB85" s="198"/>
      <c r="MC85" s="197"/>
      <c r="MD85" s="168"/>
      <c r="ME85" s="168"/>
      <c r="MF85" s="169"/>
      <c r="MG85" s="199"/>
      <c r="MH85" s="15"/>
      <c r="MI85" s="15"/>
      <c r="MJ85" s="197"/>
      <c r="MK85" s="197"/>
      <c r="ML85" s="197"/>
      <c r="MM85" s="197"/>
      <c r="MN85" s="197"/>
      <c r="MO85" s="197"/>
      <c r="MP85" s="144"/>
      <c r="MQ85" s="198"/>
      <c r="MR85" s="197"/>
      <c r="MS85" s="168"/>
      <c r="MT85" s="168"/>
      <c r="MU85" s="169"/>
      <c r="MV85" s="199"/>
      <c r="MW85" s="15"/>
      <c r="MX85" s="15"/>
      <c r="MY85" s="197"/>
      <c r="MZ85" s="197"/>
      <c r="NA85" s="197"/>
      <c r="NB85" s="197"/>
      <c r="NC85" s="197"/>
      <c r="ND85" s="197"/>
      <c r="NE85" s="144"/>
      <c r="NF85" s="198"/>
      <c r="NG85" s="197"/>
      <c r="NH85" s="168"/>
      <c r="NI85" s="168"/>
      <c r="NJ85" s="169"/>
      <c r="NK85" s="199"/>
      <c r="NL85" s="15"/>
      <c r="NM85" s="15"/>
      <c r="NN85" s="197"/>
      <c r="NO85" s="197"/>
      <c r="NP85" s="197"/>
      <c r="NQ85" s="197"/>
      <c r="NR85" s="197"/>
      <c r="NS85" s="197"/>
      <c r="NT85" s="144"/>
      <c r="NU85" s="198"/>
      <c r="NV85" s="197"/>
      <c r="NW85" s="168"/>
      <c r="NX85" s="168"/>
      <c r="NY85" s="169"/>
      <c r="NZ85" s="199"/>
      <c r="OA85" s="15"/>
      <c r="OB85" s="15"/>
      <c r="OC85" s="197"/>
      <c r="OD85" s="197"/>
      <c r="OE85" s="197"/>
      <c r="OF85" s="197"/>
      <c r="OG85" s="197"/>
      <c r="OH85" s="197"/>
      <c r="OI85" s="144"/>
      <c r="OJ85" s="198"/>
      <c r="OK85" s="197"/>
      <c r="OL85" s="168"/>
      <c r="OM85" s="168"/>
      <c r="ON85" s="169"/>
      <c r="OO85" s="199"/>
      <c r="OP85" s="15"/>
      <c r="OQ85" s="15"/>
      <c r="OR85" s="197"/>
      <c r="OS85" s="197"/>
      <c r="OT85" s="197"/>
      <c r="OU85" s="197"/>
      <c r="OV85" s="197"/>
      <c r="OW85" s="197"/>
      <c r="OX85" s="144"/>
      <c r="OY85" s="198"/>
      <c r="OZ85" s="197"/>
      <c r="PA85" s="168"/>
      <c r="PB85" s="168"/>
      <c r="PC85" s="169"/>
      <c r="PD85" s="199"/>
      <c r="PE85" s="15"/>
      <c r="PF85" s="15"/>
      <c r="PG85" s="197"/>
      <c r="PH85" s="197"/>
      <c r="PI85" s="197"/>
      <c r="PJ85" s="197"/>
      <c r="PK85" s="197"/>
      <c r="PL85" s="197"/>
      <c r="PM85" s="144"/>
      <c r="PN85" s="198"/>
      <c r="PO85" s="197"/>
      <c r="PP85" s="168"/>
      <c r="PQ85" s="168"/>
      <c r="PR85" s="169"/>
      <c r="PS85" s="199"/>
      <c r="PT85" s="15"/>
      <c r="PU85" s="15"/>
      <c r="PV85" s="197"/>
      <c r="PW85" s="197"/>
      <c r="PX85" s="197"/>
      <c r="PY85" s="197"/>
      <c r="PZ85" s="197"/>
      <c r="QA85" s="197"/>
      <c r="QB85" s="144"/>
      <c r="QC85" s="198"/>
      <c r="QD85" s="197"/>
      <c r="QE85" s="168"/>
      <c r="QF85" s="168"/>
      <c r="QG85" s="169"/>
      <c r="QH85" s="199"/>
      <c r="QI85" s="15"/>
      <c r="QJ85" s="15"/>
      <c r="QK85" s="197"/>
      <c r="QL85" s="197"/>
      <c r="QM85" s="197"/>
      <c r="QN85" s="197"/>
      <c r="QO85" s="197"/>
      <c r="QP85" s="197"/>
      <c r="QQ85" s="144"/>
      <c r="QR85" s="198"/>
      <c r="QS85" s="197"/>
      <c r="QT85" s="168"/>
      <c r="QU85" s="168"/>
      <c r="QV85" s="169"/>
      <c r="QW85" s="199"/>
      <c r="QX85" s="15"/>
      <c r="QY85" s="15"/>
      <c r="QZ85" s="197"/>
      <c r="RA85" s="197"/>
      <c r="RB85" s="197"/>
      <c r="RC85" s="197"/>
      <c r="RD85" s="197"/>
      <c r="RE85" s="197"/>
      <c r="RF85" s="144"/>
      <c r="RG85" s="198"/>
      <c r="RH85" s="197"/>
      <c r="RI85" s="168"/>
      <c r="RJ85" s="168"/>
      <c r="RK85" s="169"/>
      <c r="RL85" s="199"/>
      <c r="RM85" s="15"/>
      <c r="RN85" s="15"/>
      <c r="RO85" s="197"/>
      <c r="RP85" s="197"/>
      <c r="RQ85" s="197"/>
      <c r="RR85" s="197"/>
      <c r="RS85" s="197"/>
      <c r="RT85" s="197"/>
      <c r="RU85" s="144"/>
      <c r="RV85" s="198"/>
      <c r="RW85" s="197"/>
      <c r="RX85" s="168"/>
      <c r="RY85" s="168"/>
      <c r="RZ85" s="169"/>
      <c r="SA85" s="199"/>
      <c r="SB85" s="15"/>
      <c r="SC85" s="15"/>
      <c r="SD85" s="197"/>
      <c r="SE85" s="197"/>
      <c r="SF85" s="197"/>
      <c r="SG85" s="197"/>
      <c r="SH85" s="197"/>
      <c r="SI85" s="197"/>
      <c r="SJ85" s="144"/>
      <c r="SK85" s="198"/>
      <c r="SL85" s="197"/>
      <c r="SM85" s="168"/>
      <c r="SN85" s="168"/>
      <c r="SO85" s="169"/>
      <c r="SP85" s="199"/>
      <c r="SQ85" s="15"/>
      <c r="SR85" s="15"/>
      <c r="SS85" s="197"/>
      <c r="ST85" s="197"/>
      <c r="SU85" s="197"/>
      <c r="SV85" s="197"/>
      <c r="SW85" s="197"/>
      <c r="SX85" s="197"/>
      <c r="SY85" s="144"/>
      <c r="SZ85" s="198"/>
      <c r="TA85" s="197"/>
      <c r="TB85" s="168"/>
      <c r="TC85" s="168"/>
      <c r="TD85" s="169"/>
      <c r="TE85" s="199"/>
      <c r="TF85" s="15"/>
      <c r="TG85" s="15"/>
      <c r="TH85" s="197"/>
      <c r="TI85" s="197"/>
      <c r="TJ85" s="197"/>
      <c r="TK85" s="197"/>
      <c r="TL85" s="197"/>
      <c r="TM85" s="197"/>
      <c r="TN85" s="144"/>
      <c r="TO85" s="198"/>
      <c r="TP85" s="197"/>
      <c r="TQ85" s="168"/>
      <c r="TR85" s="168"/>
      <c r="TS85" s="169"/>
      <c r="TT85" s="199"/>
      <c r="TU85" s="15"/>
      <c r="TV85" s="15"/>
      <c r="TW85" s="197"/>
      <c r="TX85" s="197"/>
      <c r="TY85" s="197"/>
      <c r="TZ85" s="197"/>
      <c r="UA85" s="197"/>
      <c r="UB85" s="197"/>
      <c r="UC85" s="144"/>
      <c r="UD85" s="198"/>
      <c r="UE85" s="197"/>
      <c r="UF85" s="168"/>
      <c r="UG85" s="168"/>
      <c r="UH85" s="169"/>
      <c r="UI85" s="199"/>
      <c r="UJ85" s="15"/>
      <c r="UK85" s="15"/>
      <c r="UL85" s="197"/>
      <c r="UM85" s="197"/>
      <c r="UN85" s="197"/>
      <c r="UO85" s="197"/>
      <c r="UP85" s="197"/>
      <c r="UQ85" s="197"/>
      <c r="UR85" s="144"/>
      <c r="US85" s="198"/>
      <c r="UT85" s="197"/>
      <c r="UU85" s="168"/>
      <c r="UV85" s="168"/>
      <c r="UW85" s="169"/>
      <c r="UX85" s="199"/>
      <c r="UY85" s="15"/>
      <c r="UZ85" s="15"/>
      <c r="VA85" s="197"/>
      <c r="VB85" s="197"/>
      <c r="VC85" s="197"/>
      <c r="VD85" s="197"/>
      <c r="VE85" s="197"/>
      <c r="VF85" s="197"/>
      <c r="VG85" s="144"/>
      <c r="VH85" s="198"/>
      <c r="VI85" s="197"/>
      <c r="VJ85" s="168"/>
      <c r="VK85" s="168"/>
      <c r="VL85" s="169"/>
      <c r="VM85" s="199"/>
      <c r="VN85" s="15"/>
      <c r="VO85" s="15"/>
      <c r="VP85" s="197"/>
      <c r="VQ85" s="197"/>
      <c r="VR85" s="197"/>
      <c r="VS85" s="197"/>
      <c r="VT85" s="197"/>
      <c r="VU85" s="197"/>
      <c r="VV85" s="144"/>
      <c r="VW85" s="198"/>
      <c r="VX85" s="197"/>
      <c r="VY85" s="168"/>
      <c r="VZ85" s="168"/>
      <c r="WA85" s="169"/>
      <c r="WB85" s="199"/>
      <c r="WC85" s="15"/>
      <c r="WD85" s="15"/>
      <c r="WE85" s="197"/>
      <c r="WF85" s="197"/>
      <c r="WG85" s="197"/>
      <c r="WH85" s="197"/>
      <c r="WI85" s="197"/>
      <c r="WJ85" s="197"/>
      <c r="WK85" s="144"/>
      <c r="WL85" s="198"/>
      <c r="WM85" s="197"/>
      <c r="WN85" s="168"/>
      <c r="WO85" s="168"/>
      <c r="WP85" s="169"/>
      <c r="WQ85" s="199"/>
      <c r="WR85" s="15"/>
      <c r="WS85" s="15"/>
      <c r="WT85" s="197"/>
      <c r="WU85" s="197"/>
      <c r="WV85" s="197"/>
      <c r="WW85" s="197"/>
      <c r="WX85" s="197"/>
      <c r="WY85" s="197"/>
      <c r="WZ85" s="144"/>
      <c r="XA85" s="198"/>
      <c r="XB85" s="197"/>
      <c r="XC85" s="168"/>
      <c r="XD85" s="168"/>
      <c r="XE85" s="169"/>
      <c r="XF85" s="199"/>
      <c r="XG85" s="15"/>
      <c r="XH85" s="15"/>
      <c r="XI85" s="197"/>
      <c r="XJ85" s="197"/>
      <c r="XK85" s="197"/>
      <c r="XL85" s="197"/>
      <c r="XM85" s="197"/>
      <c r="XN85" s="197"/>
      <c r="XO85" s="144"/>
      <c r="XP85" s="198"/>
      <c r="XQ85" s="197"/>
      <c r="XR85" s="168"/>
      <c r="XS85" s="168"/>
      <c r="XT85" s="169"/>
      <c r="XU85" s="199"/>
      <c r="XV85" s="15"/>
      <c r="XW85" s="15"/>
      <c r="XX85" s="197"/>
      <c r="XY85" s="197"/>
      <c r="XZ85" s="197"/>
      <c r="YA85" s="197"/>
      <c r="YB85" s="197"/>
      <c r="YC85" s="197"/>
      <c r="YD85" s="144"/>
      <c r="YE85" s="198"/>
      <c r="YF85" s="197"/>
      <c r="YG85" s="168"/>
      <c r="YH85" s="168"/>
      <c r="YI85" s="169"/>
      <c r="YJ85" s="199"/>
      <c r="YK85" s="15"/>
      <c r="YL85" s="15"/>
      <c r="YM85" s="197"/>
      <c r="YN85" s="197"/>
      <c r="YO85" s="197"/>
      <c r="YP85" s="197"/>
      <c r="YQ85" s="197"/>
      <c r="YR85" s="197"/>
      <c r="YS85" s="144"/>
      <c r="YT85" s="198"/>
      <c r="YU85" s="197"/>
      <c r="YV85" s="168"/>
      <c r="YW85" s="168"/>
      <c r="YX85" s="169"/>
      <c r="YY85" s="199"/>
      <c r="YZ85" s="15"/>
      <c r="ZA85" s="15"/>
      <c r="ZB85" s="197"/>
      <c r="ZC85" s="197"/>
      <c r="ZD85" s="197"/>
      <c r="ZE85" s="197"/>
      <c r="ZF85" s="197"/>
      <c r="ZG85" s="197"/>
      <c r="ZH85" s="144"/>
      <c r="ZI85" s="198"/>
      <c r="ZJ85" s="197"/>
      <c r="ZK85" s="168"/>
      <c r="ZL85" s="168"/>
      <c r="ZM85" s="169"/>
      <c r="ZN85" s="199"/>
      <c r="ZO85" s="15"/>
      <c r="ZP85" s="15"/>
      <c r="ZQ85" s="197"/>
      <c r="ZR85" s="197"/>
      <c r="ZS85" s="197"/>
      <c r="ZT85" s="197"/>
      <c r="ZU85" s="197"/>
      <c r="ZV85" s="197"/>
      <c r="ZW85" s="144"/>
      <c r="ZX85" s="198"/>
      <c r="ZY85" s="197"/>
      <c r="ZZ85" s="168"/>
      <c r="AAA85" s="168"/>
      <c r="AAB85" s="169"/>
      <c r="AAC85" s="199"/>
      <c r="AAD85" s="15"/>
      <c r="AAE85" s="15"/>
      <c r="AAF85" s="197"/>
      <c r="AAG85" s="197"/>
      <c r="AAH85" s="197"/>
      <c r="AAI85" s="197"/>
      <c r="AAJ85" s="197"/>
      <c r="AAK85" s="197"/>
      <c r="AAL85" s="144"/>
      <c r="AAM85" s="198"/>
      <c r="AAN85" s="197"/>
      <c r="AAO85" s="168"/>
      <c r="AAP85" s="168"/>
      <c r="AAQ85" s="169"/>
      <c r="AAR85" s="199"/>
      <c r="AAS85" s="15"/>
      <c r="AAT85" s="15"/>
      <c r="AAU85" s="197"/>
      <c r="AAV85" s="197"/>
      <c r="AAW85" s="197"/>
      <c r="AAX85" s="197"/>
      <c r="AAY85" s="197"/>
      <c r="AAZ85" s="197"/>
      <c r="ABA85" s="144"/>
      <c r="ABB85" s="198"/>
      <c r="ABC85" s="197"/>
      <c r="ABD85" s="168"/>
      <c r="ABE85" s="168"/>
      <c r="ABF85" s="169"/>
      <c r="ABG85" s="199"/>
      <c r="ABH85" s="15"/>
      <c r="ABI85" s="15"/>
      <c r="ABJ85" s="197"/>
      <c r="ABK85" s="197"/>
      <c r="ABL85" s="197"/>
      <c r="ABM85" s="197"/>
      <c r="ABN85" s="197"/>
      <c r="ABO85" s="197"/>
      <c r="ABP85" s="144"/>
      <c r="ABQ85" s="198"/>
      <c r="ABR85" s="197"/>
      <c r="ABS85" s="168"/>
      <c r="ABT85" s="168"/>
      <c r="ABU85" s="169"/>
      <c r="ABV85" s="199"/>
      <c r="ABW85" s="15"/>
      <c r="ABX85" s="15"/>
      <c r="ABY85" s="197"/>
      <c r="ABZ85" s="197"/>
      <c r="ACA85" s="197"/>
      <c r="ACB85" s="197"/>
      <c r="ACC85" s="197"/>
      <c r="ACD85" s="197"/>
      <c r="ACE85" s="144"/>
      <c r="ACF85" s="198"/>
      <c r="ACG85" s="197"/>
      <c r="ACH85" s="168"/>
      <c r="ACI85" s="168"/>
      <c r="ACJ85" s="169"/>
      <c r="ACK85" s="199"/>
      <c r="ACL85" s="15"/>
      <c r="ACM85" s="15"/>
      <c r="ACN85" s="197"/>
      <c r="ACO85" s="197"/>
      <c r="ACP85" s="197"/>
      <c r="ACQ85" s="197"/>
      <c r="ACR85" s="197"/>
      <c r="ACS85" s="197"/>
      <c r="ACT85" s="144"/>
      <c r="ACU85" s="198"/>
      <c r="ACV85" s="197"/>
      <c r="ACW85" s="168"/>
      <c r="ACX85" s="168"/>
      <c r="ACY85" s="169"/>
      <c r="ACZ85" s="199"/>
      <c r="ADA85" s="15"/>
      <c r="ADB85" s="15"/>
      <c r="ADC85" s="197"/>
      <c r="ADD85" s="197"/>
      <c r="ADE85" s="197"/>
      <c r="ADF85" s="197"/>
      <c r="ADG85" s="197"/>
      <c r="ADH85" s="197"/>
      <c r="ADI85" s="144"/>
      <c r="ADJ85" s="198"/>
      <c r="ADK85" s="197"/>
      <c r="ADL85" s="168"/>
      <c r="ADM85" s="168"/>
      <c r="ADN85" s="169"/>
      <c r="ADO85" s="199"/>
      <c r="ADP85" s="15"/>
      <c r="ADQ85" s="15"/>
      <c r="ADR85" s="197"/>
      <c r="ADS85" s="197"/>
      <c r="ADT85" s="197"/>
      <c r="ADU85" s="197"/>
      <c r="ADV85" s="197"/>
      <c r="ADW85" s="197"/>
      <c r="ADX85" s="144"/>
      <c r="ADY85" s="198"/>
      <c r="ADZ85" s="197"/>
      <c r="AEA85" s="168"/>
      <c r="AEB85" s="168"/>
      <c r="AEC85" s="169"/>
      <c r="AED85" s="199"/>
      <c r="AEE85" s="15"/>
      <c r="AEF85" s="15"/>
      <c r="AEG85" s="197"/>
      <c r="AEH85" s="197"/>
      <c r="AEI85" s="197"/>
      <c r="AEJ85" s="197"/>
      <c r="AEK85" s="197"/>
      <c r="AEL85" s="197"/>
      <c r="AEM85" s="144"/>
      <c r="AEN85" s="198"/>
      <c r="AEO85" s="197"/>
      <c r="AEP85" s="168"/>
      <c r="AEQ85" s="168"/>
      <c r="AER85" s="169"/>
      <c r="AES85" s="199"/>
      <c r="AET85" s="15"/>
      <c r="AEU85" s="15"/>
      <c r="AEV85" s="197"/>
      <c r="AEW85" s="197"/>
      <c r="AEX85" s="197"/>
      <c r="AEY85" s="197"/>
      <c r="AEZ85" s="197"/>
      <c r="AFA85" s="197"/>
      <c r="AFB85" s="144"/>
      <c r="AFC85" s="198"/>
      <c r="AFD85" s="197"/>
      <c r="AFE85" s="168"/>
      <c r="AFF85" s="168"/>
      <c r="AFG85" s="169"/>
      <c r="AFH85" s="199"/>
      <c r="AFI85" s="15"/>
      <c r="AFJ85" s="15"/>
      <c r="AFK85" s="197"/>
      <c r="AFL85" s="197"/>
      <c r="AFM85" s="197"/>
      <c r="AFN85" s="197"/>
      <c r="AFO85" s="197"/>
      <c r="AFP85" s="197"/>
      <c r="AFQ85" s="144"/>
      <c r="AFR85" s="198"/>
      <c r="AFS85" s="197"/>
      <c r="AFT85" s="168"/>
      <c r="AFU85" s="168"/>
      <c r="AFV85" s="169"/>
      <c r="AFW85" s="199"/>
      <c r="AFX85" s="15"/>
      <c r="AFY85" s="15"/>
      <c r="AFZ85" s="197"/>
      <c r="AGA85" s="197"/>
      <c r="AGB85" s="197"/>
      <c r="AGC85" s="197"/>
      <c r="AGD85" s="197"/>
      <c r="AGE85" s="197"/>
      <c r="AGF85" s="144"/>
      <c r="AGG85" s="198"/>
      <c r="AGH85" s="197"/>
      <c r="AGI85" s="168"/>
      <c r="AGJ85" s="168"/>
      <c r="AGK85" s="169"/>
      <c r="AGL85" s="199"/>
      <c r="AGM85" s="15"/>
      <c r="AGN85" s="15"/>
      <c r="AGO85" s="197"/>
      <c r="AGP85" s="197"/>
      <c r="AGQ85" s="197"/>
      <c r="AGR85" s="197"/>
      <c r="AGS85" s="197"/>
      <c r="AGT85" s="197"/>
      <c r="AGU85" s="144"/>
      <c r="AGV85" s="198"/>
      <c r="AGW85" s="197"/>
      <c r="AGX85" s="168"/>
      <c r="AGY85" s="168"/>
      <c r="AGZ85" s="169"/>
      <c r="AHA85" s="199"/>
      <c r="AHB85" s="15"/>
      <c r="AHC85" s="15"/>
      <c r="AHD85" s="197"/>
      <c r="AHE85" s="197"/>
      <c r="AHF85" s="197"/>
      <c r="AHG85" s="197"/>
      <c r="AHH85" s="197"/>
      <c r="AHI85" s="197"/>
      <c r="AHJ85" s="144"/>
      <c r="AHK85" s="198"/>
      <c r="AHL85" s="197"/>
      <c r="AHM85" s="168"/>
      <c r="AHN85" s="168"/>
      <c r="AHO85" s="169"/>
      <c r="AHP85" s="199"/>
      <c r="AHQ85" s="15"/>
      <c r="AHR85" s="15"/>
      <c r="AHS85" s="197"/>
      <c r="AHT85" s="197"/>
      <c r="AHU85" s="197"/>
      <c r="AHV85" s="197"/>
      <c r="AHW85" s="197"/>
      <c r="AHX85" s="197"/>
      <c r="AHY85" s="144"/>
      <c r="AHZ85" s="198"/>
      <c r="AIA85" s="197"/>
      <c r="AIB85" s="168"/>
      <c r="AIC85" s="168"/>
      <c r="AID85" s="169"/>
      <c r="AIE85" s="199"/>
      <c r="AIF85" s="15"/>
      <c r="AIG85" s="15"/>
      <c r="AIH85" s="197"/>
      <c r="AII85" s="197"/>
      <c r="AIJ85" s="197"/>
      <c r="AIK85" s="197"/>
      <c r="AIL85" s="197"/>
      <c r="AIM85" s="197"/>
      <c r="AIN85" s="144"/>
      <c r="AIO85" s="198"/>
      <c r="AIP85" s="197"/>
      <c r="AIQ85" s="168"/>
      <c r="AIR85" s="168"/>
      <c r="AIS85" s="169"/>
      <c r="AIT85" s="199"/>
      <c r="AIU85" s="15"/>
      <c r="AIV85" s="15"/>
      <c r="AIW85" s="197"/>
      <c r="AIX85" s="197"/>
      <c r="AIY85" s="197"/>
      <c r="AIZ85" s="197"/>
      <c r="AJA85" s="197"/>
      <c r="AJB85" s="197"/>
      <c r="AJC85" s="144"/>
      <c r="AJD85" s="198"/>
      <c r="AJE85" s="197"/>
      <c r="AJF85" s="168"/>
      <c r="AJG85" s="168"/>
      <c r="AJH85" s="169"/>
      <c r="AJI85" s="199"/>
      <c r="AJJ85" s="15"/>
      <c r="AJK85" s="15"/>
      <c r="AJL85" s="197"/>
      <c r="AJM85" s="197"/>
      <c r="AJN85" s="197"/>
      <c r="AJO85" s="197"/>
      <c r="AJP85" s="197"/>
      <c r="AJQ85" s="197"/>
      <c r="AJR85" s="144"/>
      <c r="AJS85" s="198"/>
      <c r="AJT85" s="197"/>
      <c r="AJU85" s="168"/>
      <c r="AJV85" s="168"/>
      <c r="AJW85" s="169"/>
      <c r="AJX85" s="199"/>
      <c r="AJY85" s="15"/>
      <c r="AJZ85" s="15"/>
      <c r="AKA85" s="197"/>
      <c r="AKB85" s="197"/>
      <c r="AKC85" s="197"/>
      <c r="AKD85" s="197"/>
      <c r="AKE85" s="197"/>
      <c r="AKF85" s="197"/>
      <c r="AKG85" s="144"/>
      <c r="AKH85" s="198"/>
      <c r="AKI85" s="197"/>
      <c r="AKJ85" s="168"/>
      <c r="AKK85" s="168"/>
      <c r="AKL85" s="169"/>
      <c r="AKM85" s="199"/>
      <c r="AKN85" s="15"/>
      <c r="AKO85" s="15"/>
      <c r="AKP85" s="197"/>
      <c r="AKQ85" s="197"/>
      <c r="AKR85" s="197"/>
      <c r="AKS85" s="197"/>
      <c r="AKT85" s="197"/>
      <c r="AKU85" s="197"/>
      <c r="AKV85" s="144"/>
      <c r="AKW85" s="198"/>
      <c r="AKX85" s="197"/>
      <c r="AKY85" s="168"/>
      <c r="AKZ85" s="168"/>
      <c r="ALA85" s="169"/>
      <c r="ALB85" s="199"/>
      <c r="ALC85" s="15"/>
      <c r="ALD85" s="15"/>
      <c r="ALE85" s="197"/>
      <c r="ALF85" s="197"/>
      <c r="ALG85" s="197"/>
      <c r="ALH85" s="197"/>
      <c r="ALI85" s="197"/>
      <c r="ALJ85" s="197"/>
      <c r="ALK85" s="144"/>
      <c r="ALL85" s="198"/>
      <c r="ALM85" s="197"/>
      <c r="ALN85" s="168"/>
      <c r="ALO85" s="168"/>
      <c r="ALP85" s="169"/>
      <c r="ALQ85" s="199"/>
      <c r="ALR85" s="15"/>
      <c r="ALS85" s="15"/>
      <c r="ALT85" s="197"/>
      <c r="ALU85" s="197"/>
      <c r="ALV85" s="197"/>
      <c r="ALW85" s="197"/>
      <c r="ALX85" s="197"/>
      <c r="ALY85" s="197"/>
      <c r="ALZ85" s="144"/>
      <c r="AMA85" s="198"/>
      <c r="AMB85" s="197"/>
      <c r="AMC85" s="168"/>
      <c r="AMD85" s="168"/>
      <c r="AME85" s="169"/>
      <c r="AMF85" s="199"/>
      <c r="AMG85" s="15"/>
      <c r="AMH85" s="15"/>
      <c r="AMI85" s="197"/>
      <c r="AMJ85" s="197"/>
      <c r="AMK85" s="197"/>
      <c r="AML85" s="197"/>
      <c r="AMM85" s="197"/>
      <c r="AMN85" s="197"/>
      <c r="AMO85" s="144"/>
      <c r="AMP85" s="198"/>
      <c r="AMQ85" s="197"/>
      <c r="AMR85" s="168"/>
      <c r="AMS85" s="168"/>
      <c r="AMT85" s="169"/>
      <c r="AMU85" s="199"/>
      <c r="AMV85" s="15"/>
      <c r="AMW85" s="15"/>
      <c r="AMX85" s="197"/>
      <c r="AMY85" s="197"/>
      <c r="AMZ85" s="197"/>
      <c r="ANA85" s="197"/>
      <c r="ANB85" s="197"/>
      <c r="ANC85" s="197"/>
      <c r="AND85" s="144"/>
      <c r="ANE85" s="198"/>
      <c r="ANF85" s="197"/>
      <c r="ANG85" s="168"/>
      <c r="ANH85" s="168"/>
      <c r="ANI85" s="169"/>
      <c r="ANJ85" s="199"/>
      <c r="ANK85" s="15"/>
      <c r="ANL85" s="15"/>
      <c r="ANM85" s="197"/>
      <c r="ANN85" s="197"/>
      <c r="ANO85" s="197"/>
      <c r="ANP85" s="197"/>
      <c r="ANQ85" s="197"/>
      <c r="ANR85" s="197"/>
      <c r="ANS85" s="144"/>
      <c r="ANT85" s="198"/>
      <c r="ANU85" s="197"/>
      <c r="ANV85" s="168"/>
      <c r="ANW85" s="168"/>
      <c r="ANX85" s="169"/>
      <c r="ANY85" s="199"/>
      <c r="ANZ85" s="15"/>
      <c r="AOA85" s="15"/>
      <c r="AOB85" s="197"/>
      <c r="AOC85" s="197"/>
      <c r="AOD85" s="197"/>
      <c r="AOE85" s="197"/>
      <c r="AOF85" s="197"/>
      <c r="AOG85" s="197"/>
      <c r="AOH85" s="144"/>
      <c r="AOI85" s="198"/>
      <c r="AOJ85" s="197"/>
      <c r="AOK85" s="168"/>
      <c r="AOL85" s="168"/>
      <c r="AOM85" s="169"/>
      <c r="AON85" s="199"/>
      <c r="AOO85" s="15"/>
      <c r="AOP85" s="15"/>
      <c r="AOQ85" s="197"/>
      <c r="AOR85" s="197"/>
      <c r="AOS85" s="197"/>
      <c r="AOT85" s="197"/>
      <c r="AOU85" s="197"/>
      <c r="AOV85" s="197"/>
      <c r="AOW85" s="144"/>
      <c r="AOX85" s="198"/>
      <c r="AOY85" s="197"/>
      <c r="AOZ85" s="168"/>
      <c r="APA85" s="168"/>
      <c r="APB85" s="169"/>
      <c r="APC85" s="199"/>
      <c r="APD85" s="15"/>
      <c r="APE85" s="15"/>
      <c r="APF85" s="197"/>
      <c r="APG85" s="197"/>
      <c r="APH85" s="197"/>
      <c r="API85" s="197"/>
      <c r="APJ85" s="197"/>
      <c r="APK85" s="197"/>
      <c r="APL85" s="144"/>
      <c r="APM85" s="198"/>
      <c r="APN85" s="197"/>
      <c r="APO85" s="168"/>
      <c r="APP85" s="168"/>
      <c r="APQ85" s="169"/>
      <c r="APR85" s="199"/>
      <c r="APS85" s="15"/>
      <c r="APT85" s="15"/>
      <c r="APU85" s="197"/>
      <c r="APV85" s="197"/>
      <c r="APW85" s="197"/>
      <c r="APX85" s="197"/>
      <c r="APY85" s="197"/>
      <c r="APZ85" s="197"/>
      <c r="AQA85" s="144"/>
      <c r="AQB85" s="198"/>
      <c r="AQC85" s="197"/>
      <c r="AQD85" s="168"/>
      <c r="AQE85" s="168"/>
      <c r="AQF85" s="169"/>
      <c r="AQG85" s="199"/>
      <c r="AQH85" s="15"/>
      <c r="AQI85" s="15"/>
      <c r="AQJ85" s="197"/>
      <c r="AQK85" s="197"/>
      <c r="AQL85" s="197"/>
      <c r="AQM85" s="197"/>
      <c r="AQN85" s="197"/>
      <c r="AQO85" s="197"/>
      <c r="AQP85" s="144"/>
      <c r="AQQ85" s="198"/>
      <c r="AQR85" s="197"/>
      <c r="AQS85" s="168"/>
      <c r="AQT85" s="168"/>
      <c r="AQU85" s="169"/>
      <c r="AQV85" s="199"/>
      <c r="AQW85" s="15"/>
      <c r="AQX85" s="15"/>
      <c r="AQY85" s="197"/>
      <c r="AQZ85" s="197"/>
      <c r="ARA85" s="197"/>
      <c r="ARB85" s="197"/>
      <c r="ARC85" s="197"/>
      <c r="ARD85" s="197"/>
      <c r="ARE85" s="144"/>
      <c r="ARF85" s="198"/>
      <c r="ARG85" s="197"/>
      <c r="ARH85" s="168"/>
      <c r="ARI85" s="168"/>
      <c r="ARJ85" s="169"/>
      <c r="ARK85" s="199"/>
      <c r="ARL85" s="15"/>
      <c r="ARM85" s="15"/>
      <c r="ARN85" s="197"/>
      <c r="ARO85" s="197"/>
      <c r="ARP85" s="197"/>
      <c r="ARQ85" s="197"/>
      <c r="ARR85" s="197"/>
      <c r="ARS85" s="197"/>
      <c r="ART85" s="144"/>
      <c r="ARU85" s="198"/>
      <c r="ARV85" s="197"/>
      <c r="ARW85" s="168"/>
      <c r="ARX85" s="168"/>
      <c r="ARY85" s="169"/>
      <c r="ARZ85" s="199"/>
      <c r="ASA85" s="15"/>
      <c r="ASB85" s="15"/>
      <c r="ASC85" s="197"/>
      <c r="ASD85" s="197"/>
      <c r="ASE85" s="197"/>
      <c r="ASF85" s="197"/>
      <c r="ASG85" s="197"/>
      <c r="ASH85" s="197"/>
      <c r="ASI85" s="144"/>
      <c r="ASJ85" s="198"/>
      <c r="ASK85" s="197"/>
      <c r="ASL85" s="168"/>
      <c r="ASM85" s="168"/>
      <c r="ASN85" s="169"/>
      <c r="ASO85" s="199"/>
      <c r="ASP85" s="15"/>
      <c r="ASQ85" s="15"/>
      <c r="ASR85" s="197"/>
      <c r="ASS85" s="197"/>
      <c r="AST85" s="197"/>
      <c r="ASU85" s="197"/>
      <c r="ASV85" s="197"/>
      <c r="ASW85" s="197"/>
      <c r="ASX85" s="144"/>
      <c r="ASY85" s="198"/>
      <c r="ASZ85" s="197"/>
      <c r="ATA85" s="168"/>
      <c r="ATB85" s="168"/>
      <c r="ATC85" s="169"/>
      <c r="ATD85" s="199"/>
      <c r="ATE85" s="15"/>
      <c r="ATF85" s="15"/>
      <c r="ATG85" s="197"/>
      <c r="ATH85" s="197"/>
      <c r="ATI85" s="197"/>
      <c r="ATJ85" s="197"/>
      <c r="ATK85" s="197"/>
      <c r="ATL85" s="197"/>
      <c r="ATM85" s="144"/>
      <c r="ATN85" s="198"/>
      <c r="ATO85" s="197"/>
      <c r="ATP85" s="168"/>
      <c r="ATQ85" s="168"/>
      <c r="ATR85" s="169"/>
      <c r="ATS85" s="199"/>
      <c r="ATT85" s="15"/>
      <c r="ATU85" s="15"/>
      <c r="ATV85" s="197"/>
      <c r="ATW85" s="197"/>
      <c r="ATX85" s="197"/>
      <c r="ATY85" s="197"/>
      <c r="ATZ85" s="197"/>
      <c r="AUA85" s="197"/>
      <c r="AUB85" s="144"/>
      <c r="AUC85" s="198"/>
      <c r="AUD85" s="197"/>
      <c r="AUE85" s="168"/>
      <c r="AUF85" s="168"/>
      <c r="AUG85" s="169"/>
      <c r="AUH85" s="199"/>
      <c r="AUI85" s="15"/>
      <c r="AUJ85" s="15"/>
      <c r="AUK85" s="197"/>
      <c r="AUL85" s="197"/>
      <c r="AUM85" s="197"/>
      <c r="AUN85" s="197"/>
      <c r="AUO85" s="197"/>
      <c r="AUP85" s="197"/>
      <c r="AUQ85" s="144"/>
      <c r="AUR85" s="198"/>
      <c r="AUS85" s="197"/>
      <c r="AUT85" s="168"/>
      <c r="AUU85" s="168"/>
      <c r="AUV85" s="169"/>
      <c r="AUW85" s="199"/>
      <c r="AUX85" s="15"/>
      <c r="AUY85" s="15"/>
      <c r="AUZ85" s="197"/>
      <c r="AVA85" s="197"/>
      <c r="AVB85" s="197"/>
      <c r="AVC85" s="197"/>
      <c r="AVD85" s="197"/>
      <c r="AVE85" s="197"/>
      <c r="AVF85" s="144"/>
      <c r="AVG85" s="198"/>
      <c r="AVH85" s="197"/>
      <c r="AVI85" s="168"/>
      <c r="AVJ85" s="168"/>
      <c r="AVK85" s="169"/>
      <c r="AVL85" s="199"/>
      <c r="AVM85" s="15"/>
      <c r="AVN85" s="15"/>
      <c r="AVO85" s="197"/>
      <c r="AVP85" s="197"/>
      <c r="AVQ85" s="197"/>
      <c r="AVR85" s="197"/>
      <c r="AVS85" s="197"/>
      <c r="AVT85" s="197"/>
      <c r="AVU85" s="144"/>
      <c r="AVV85" s="198"/>
      <c r="AVW85" s="197"/>
      <c r="AVX85" s="168"/>
      <c r="AVY85" s="168"/>
      <c r="AVZ85" s="169"/>
      <c r="AWA85" s="199"/>
      <c r="AWB85" s="15"/>
      <c r="AWC85" s="15"/>
      <c r="AWD85" s="197"/>
      <c r="AWE85" s="197"/>
      <c r="AWF85" s="197"/>
      <c r="AWG85" s="197"/>
      <c r="AWH85" s="197"/>
      <c r="AWI85" s="197"/>
      <c r="AWJ85" s="144"/>
      <c r="AWK85" s="198"/>
      <c r="AWL85" s="197"/>
      <c r="AWM85" s="168"/>
      <c r="AWN85" s="168"/>
      <c r="AWO85" s="169"/>
      <c r="AWP85" s="199"/>
      <c r="AWQ85" s="15"/>
      <c r="AWR85" s="15"/>
      <c r="AWS85" s="197"/>
      <c r="AWT85" s="197"/>
      <c r="AWU85" s="197"/>
      <c r="AWV85" s="197"/>
      <c r="AWW85" s="197"/>
      <c r="AWX85" s="197"/>
      <c r="AWY85" s="144"/>
      <c r="AWZ85" s="198"/>
      <c r="AXA85" s="197"/>
      <c r="AXB85" s="168"/>
      <c r="AXC85" s="168"/>
      <c r="AXD85" s="169"/>
      <c r="AXE85" s="199"/>
      <c r="AXF85" s="15"/>
      <c r="AXG85" s="15"/>
      <c r="AXH85" s="197"/>
      <c r="AXI85" s="197"/>
      <c r="AXJ85" s="197"/>
      <c r="AXK85" s="197"/>
      <c r="AXL85" s="197"/>
      <c r="AXM85" s="197"/>
      <c r="AXN85" s="144"/>
      <c r="AXO85" s="198"/>
      <c r="AXP85" s="197"/>
      <c r="AXQ85" s="168"/>
      <c r="AXR85" s="168"/>
      <c r="AXS85" s="169"/>
      <c r="AXT85" s="199"/>
      <c r="AXU85" s="15"/>
      <c r="AXV85" s="15"/>
      <c r="AXW85" s="197"/>
      <c r="AXX85" s="197"/>
      <c r="AXY85" s="197"/>
      <c r="AXZ85" s="197"/>
      <c r="AYA85" s="197"/>
      <c r="AYB85" s="197"/>
      <c r="AYC85" s="144"/>
      <c r="AYD85" s="198"/>
      <c r="AYE85" s="197"/>
      <c r="AYF85" s="168"/>
      <c r="AYG85" s="168"/>
      <c r="AYH85" s="169"/>
      <c r="AYI85" s="199"/>
      <c r="AYJ85" s="15"/>
      <c r="AYK85" s="15"/>
      <c r="AYL85" s="197"/>
      <c r="AYM85" s="197"/>
      <c r="AYN85" s="197"/>
      <c r="AYO85" s="197"/>
      <c r="AYP85" s="197"/>
      <c r="AYQ85" s="197"/>
      <c r="AYR85" s="144"/>
      <c r="AYS85" s="198"/>
      <c r="AYT85" s="197"/>
      <c r="AYU85" s="168"/>
      <c r="AYV85" s="168"/>
      <c r="AYW85" s="169"/>
      <c r="AYX85" s="199"/>
      <c r="AYY85" s="15"/>
      <c r="AYZ85" s="15"/>
      <c r="AZA85" s="197"/>
      <c r="AZB85" s="197"/>
      <c r="AZC85" s="197"/>
      <c r="AZD85" s="197"/>
      <c r="AZE85" s="197"/>
      <c r="AZF85" s="197"/>
      <c r="AZG85" s="144"/>
      <c r="AZH85" s="198"/>
      <c r="AZI85" s="197"/>
      <c r="AZJ85" s="168"/>
      <c r="AZK85" s="168"/>
      <c r="AZL85" s="169"/>
      <c r="AZM85" s="199"/>
      <c r="AZN85" s="15"/>
      <c r="AZO85" s="15"/>
      <c r="AZP85" s="197"/>
      <c r="AZQ85" s="197"/>
      <c r="AZR85" s="197"/>
      <c r="AZS85" s="197"/>
      <c r="AZT85" s="197"/>
      <c r="AZU85" s="197"/>
      <c r="AZV85" s="144"/>
      <c r="AZW85" s="198"/>
      <c r="AZX85" s="197"/>
      <c r="AZY85" s="168"/>
      <c r="AZZ85" s="168"/>
      <c r="BAA85" s="169"/>
      <c r="BAB85" s="199"/>
      <c r="BAC85" s="15"/>
      <c r="BAD85" s="15"/>
      <c r="BAE85" s="197"/>
      <c r="BAF85" s="197"/>
      <c r="BAG85" s="197"/>
      <c r="BAH85" s="197"/>
      <c r="BAI85" s="197"/>
      <c r="BAJ85" s="197"/>
      <c r="BAK85" s="144"/>
      <c r="BAL85" s="198"/>
      <c r="BAM85" s="197"/>
      <c r="BAN85" s="168"/>
      <c r="BAO85" s="168"/>
      <c r="BAP85" s="169"/>
      <c r="BAQ85" s="199"/>
      <c r="BAR85" s="15"/>
      <c r="BAS85" s="15"/>
      <c r="BAT85" s="197"/>
      <c r="BAU85" s="197"/>
      <c r="BAV85" s="197"/>
      <c r="BAW85" s="197"/>
      <c r="BAX85" s="197"/>
      <c r="BAY85" s="197"/>
      <c r="BAZ85" s="144"/>
      <c r="BBA85" s="198"/>
      <c r="BBB85" s="197"/>
      <c r="BBC85" s="168"/>
      <c r="BBD85" s="168"/>
      <c r="BBE85" s="169"/>
      <c r="BBF85" s="199"/>
      <c r="BBG85" s="15"/>
      <c r="BBH85" s="15"/>
      <c r="BBI85" s="197"/>
      <c r="BBJ85" s="197"/>
      <c r="BBK85" s="197"/>
      <c r="BBL85" s="197"/>
      <c r="BBM85" s="197"/>
      <c r="BBN85" s="197"/>
      <c r="BBO85" s="144"/>
      <c r="BBP85" s="198"/>
      <c r="BBQ85" s="197"/>
      <c r="BBR85" s="168"/>
      <c r="BBS85" s="168"/>
      <c r="BBT85" s="169"/>
      <c r="BBU85" s="199"/>
      <c r="BBV85" s="15"/>
      <c r="BBW85" s="15"/>
      <c r="BBX85" s="197"/>
      <c r="BBY85" s="197"/>
      <c r="BBZ85" s="197"/>
      <c r="BCA85" s="197"/>
      <c r="BCB85" s="197"/>
      <c r="BCC85" s="197"/>
      <c r="BCD85" s="144"/>
      <c r="BCE85" s="198"/>
      <c r="BCF85" s="197"/>
      <c r="BCG85" s="168"/>
      <c r="BCH85" s="168"/>
      <c r="BCI85" s="169"/>
      <c r="BCJ85" s="199"/>
      <c r="BCK85" s="15"/>
      <c r="BCL85" s="15"/>
      <c r="BCM85" s="197"/>
      <c r="BCN85" s="197"/>
      <c r="BCO85" s="197"/>
      <c r="BCP85" s="197"/>
      <c r="BCQ85" s="197"/>
      <c r="BCR85" s="197"/>
      <c r="BCS85" s="144"/>
      <c r="BCT85" s="198"/>
      <c r="BCU85" s="197"/>
      <c r="BCV85" s="168"/>
      <c r="BCW85" s="168"/>
      <c r="BCX85" s="169"/>
      <c r="BCY85" s="199"/>
      <c r="BCZ85" s="15"/>
      <c r="BDA85" s="15"/>
      <c r="BDB85" s="197"/>
      <c r="BDC85" s="197"/>
      <c r="BDD85" s="197"/>
      <c r="BDE85" s="197"/>
      <c r="BDF85" s="197"/>
      <c r="BDG85" s="197"/>
      <c r="BDH85" s="144"/>
      <c r="BDI85" s="198"/>
      <c r="BDJ85" s="197"/>
      <c r="BDK85" s="168"/>
      <c r="BDL85" s="168"/>
      <c r="BDM85" s="169"/>
      <c r="BDN85" s="199"/>
      <c r="BDO85" s="15"/>
      <c r="BDP85" s="15"/>
      <c r="BDQ85" s="197"/>
      <c r="BDR85" s="197"/>
      <c r="BDS85" s="197"/>
      <c r="BDT85" s="197"/>
      <c r="BDU85" s="197"/>
      <c r="BDV85" s="197"/>
      <c r="BDW85" s="144"/>
      <c r="BDX85" s="198"/>
      <c r="BDY85" s="197"/>
      <c r="BDZ85" s="168"/>
      <c r="BEA85" s="168"/>
      <c r="BEB85" s="169"/>
      <c r="BEC85" s="199"/>
      <c r="BED85" s="15"/>
      <c r="BEE85" s="15"/>
      <c r="BEF85" s="197"/>
      <c r="BEG85" s="197"/>
      <c r="BEH85" s="197"/>
      <c r="BEI85" s="197"/>
      <c r="BEJ85" s="197"/>
      <c r="BEK85" s="197"/>
      <c r="BEL85" s="144"/>
      <c r="BEM85" s="198"/>
      <c r="BEN85" s="197"/>
      <c r="BEO85" s="168"/>
      <c r="BEP85" s="168"/>
      <c r="BEQ85" s="169"/>
      <c r="BER85" s="199"/>
      <c r="BES85" s="15"/>
      <c r="BET85" s="15"/>
      <c r="BEU85" s="197"/>
      <c r="BEV85" s="197"/>
      <c r="BEW85" s="197"/>
      <c r="BEX85" s="197"/>
      <c r="BEY85" s="197"/>
      <c r="BEZ85" s="197"/>
      <c r="BFA85" s="144"/>
      <c r="BFB85" s="198"/>
      <c r="BFC85" s="197"/>
      <c r="BFD85" s="168"/>
      <c r="BFE85" s="168"/>
      <c r="BFF85" s="169"/>
      <c r="BFG85" s="199"/>
      <c r="BFH85" s="15"/>
      <c r="BFI85" s="15"/>
      <c r="BFJ85" s="197"/>
      <c r="BFK85" s="197"/>
      <c r="BFL85" s="197"/>
      <c r="BFM85" s="197"/>
      <c r="BFN85" s="197"/>
      <c r="BFO85" s="197"/>
      <c r="BFP85" s="144"/>
      <c r="BFQ85" s="198"/>
      <c r="BFR85" s="197"/>
      <c r="BFS85" s="168"/>
      <c r="BFT85" s="168"/>
      <c r="BFU85" s="169"/>
      <c r="BFV85" s="199"/>
      <c r="BFW85" s="15"/>
      <c r="BFX85" s="15"/>
      <c r="BFY85" s="197"/>
      <c r="BFZ85" s="197"/>
      <c r="BGA85" s="197"/>
      <c r="BGB85" s="197"/>
      <c r="BGC85" s="197"/>
      <c r="BGD85" s="197"/>
      <c r="BGE85" s="144"/>
      <c r="BGF85" s="198"/>
      <c r="BGG85" s="197"/>
      <c r="BGH85" s="168"/>
      <c r="BGI85" s="168"/>
      <c r="BGJ85" s="169"/>
      <c r="BGK85" s="199"/>
      <c r="BGL85" s="15"/>
      <c r="BGM85" s="15"/>
      <c r="BGN85" s="197"/>
      <c r="BGO85" s="197"/>
      <c r="BGP85" s="197"/>
      <c r="BGQ85" s="197"/>
      <c r="BGR85" s="197"/>
      <c r="BGS85" s="197"/>
      <c r="BGT85" s="144"/>
      <c r="BGU85" s="198"/>
      <c r="BGV85" s="197"/>
      <c r="BGW85" s="168"/>
      <c r="BGX85" s="168"/>
      <c r="BGY85" s="169"/>
      <c r="BGZ85" s="199"/>
      <c r="BHA85" s="15"/>
      <c r="BHB85" s="15"/>
      <c r="BHC85" s="197"/>
      <c r="BHD85" s="197"/>
      <c r="BHE85" s="197"/>
      <c r="BHF85" s="197"/>
      <c r="BHG85" s="197"/>
      <c r="BHH85" s="197"/>
      <c r="BHI85" s="144"/>
      <c r="BHJ85" s="198"/>
      <c r="BHK85" s="197"/>
      <c r="BHL85" s="168"/>
      <c r="BHM85" s="168"/>
      <c r="BHN85" s="169"/>
      <c r="BHO85" s="199"/>
      <c r="BHP85" s="15"/>
      <c r="BHQ85" s="15"/>
      <c r="BHR85" s="197"/>
      <c r="BHS85" s="197"/>
      <c r="BHT85" s="197"/>
      <c r="BHU85" s="197"/>
      <c r="BHV85" s="197"/>
      <c r="BHW85" s="197"/>
      <c r="BHX85" s="144"/>
      <c r="BHY85" s="198"/>
      <c r="BHZ85" s="197"/>
      <c r="BIA85" s="168"/>
      <c r="BIB85" s="168"/>
      <c r="BIC85" s="169"/>
      <c r="BID85" s="199"/>
      <c r="BIE85" s="15"/>
      <c r="BIF85" s="15"/>
      <c r="BIG85" s="197"/>
      <c r="BIH85" s="197"/>
      <c r="BII85" s="197"/>
      <c r="BIJ85" s="197"/>
      <c r="BIK85" s="197"/>
      <c r="BIL85" s="197"/>
      <c r="BIM85" s="144"/>
      <c r="BIN85" s="198"/>
      <c r="BIO85" s="197"/>
      <c r="BIP85" s="168"/>
      <c r="BIQ85" s="168"/>
      <c r="BIR85" s="169"/>
      <c r="BIS85" s="199"/>
      <c r="BIT85" s="15"/>
      <c r="BIU85" s="15"/>
      <c r="BIV85" s="197"/>
      <c r="BIW85" s="197"/>
      <c r="BIX85" s="197"/>
      <c r="BIY85" s="197"/>
      <c r="BIZ85" s="197"/>
      <c r="BJA85" s="197"/>
      <c r="BJB85" s="144"/>
      <c r="BJC85" s="198"/>
      <c r="BJD85" s="197"/>
      <c r="BJE85" s="168"/>
      <c r="BJF85" s="168"/>
      <c r="BJG85" s="169"/>
      <c r="BJH85" s="199"/>
      <c r="BJI85" s="15"/>
      <c r="BJJ85" s="15"/>
      <c r="BJK85" s="197"/>
      <c r="BJL85" s="197"/>
      <c r="BJM85" s="197"/>
      <c r="BJN85" s="197"/>
      <c r="BJO85" s="197"/>
      <c r="BJP85" s="197"/>
      <c r="BJQ85" s="144"/>
      <c r="BJR85" s="198"/>
      <c r="BJS85" s="197"/>
      <c r="BJT85" s="168"/>
      <c r="BJU85" s="168"/>
      <c r="BJV85" s="169"/>
      <c r="BJW85" s="199"/>
      <c r="BJX85" s="15"/>
      <c r="BJY85" s="15"/>
      <c r="BJZ85" s="197"/>
      <c r="BKA85" s="197"/>
      <c r="BKB85" s="197"/>
      <c r="BKC85" s="197"/>
      <c r="BKD85" s="197"/>
      <c r="BKE85" s="197"/>
      <c r="BKF85" s="144"/>
      <c r="BKG85" s="198"/>
      <c r="BKH85" s="197"/>
      <c r="BKI85" s="168"/>
      <c r="BKJ85" s="168"/>
      <c r="BKK85" s="169"/>
      <c r="BKL85" s="199"/>
      <c r="BKM85" s="15"/>
      <c r="BKN85" s="15"/>
      <c r="BKO85" s="197"/>
      <c r="BKP85" s="197"/>
      <c r="BKQ85" s="197"/>
      <c r="BKR85" s="197"/>
      <c r="BKS85" s="197"/>
      <c r="BKT85" s="197"/>
      <c r="BKU85" s="144"/>
      <c r="BKV85" s="198"/>
      <c r="BKW85" s="197"/>
      <c r="BKX85" s="168"/>
      <c r="BKY85" s="168"/>
      <c r="BKZ85" s="169"/>
      <c r="BLA85" s="199"/>
      <c r="BLB85" s="15"/>
      <c r="BLC85" s="15"/>
      <c r="BLD85" s="197"/>
      <c r="BLE85" s="197"/>
      <c r="BLF85" s="197"/>
      <c r="BLG85" s="197"/>
      <c r="BLH85" s="197"/>
      <c r="BLI85" s="197"/>
      <c r="BLJ85" s="144"/>
      <c r="BLK85" s="198"/>
      <c r="BLL85" s="197"/>
      <c r="BLM85" s="168"/>
      <c r="BLN85" s="168"/>
      <c r="BLO85" s="169"/>
      <c r="BLP85" s="199"/>
      <c r="BLQ85" s="15"/>
      <c r="BLR85" s="15"/>
      <c r="BLS85" s="197"/>
      <c r="BLT85" s="197"/>
      <c r="BLU85" s="197"/>
      <c r="BLV85" s="197"/>
      <c r="BLW85" s="197"/>
      <c r="BLX85" s="197"/>
      <c r="BLY85" s="144"/>
      <c r="BLZ85" s="198"/>
      <c r="BMA85" s="197"/>
      <c r="BMB85" s="168"/>
      <c r="BMC85" s="168"/>
      <c r="BMD85" s="169"/>
      <c r="BME85" s="199"/>
      <c r="BMF85" s="15"/>
      <c r="BMG85" s="15"/>
      <c r="BMH85" s="197"/>
      <c r="BMI85" s="197"/>
      <c r="BMJ85" s="197"/>
      <c r="BMK85" s="197"/>
      <c r="BML85" s="197"/>
      <c r="BMM85" s="197"/>
      <c r="BMN85" s="144"/>
      <c r="BMO85" s="198"/>
      <c r="BMP85" s="197"/>
      <c r="BMQ85" s="168"/>
      <c r="BMR85" s="168"/>
      <c r="BMS85" s="169"/>
      <c r="BMT85" s="199"/>
      <c r="BMU85" s="15"/>
      <c r="BMV85" s="15"/>
      <c r="BMW85" s="197"/>
      <c r="BMX85" s="197"/>
      <c r="BMY85" s="197"/>
      <c r="BMZ85" s="197"/>
      <c r="BNA85" s="197"/>
      <c r="BNB85" s="197"/>
      <c r="BNC85" s="144"/>
      <c r="BND85" s="198"/>
      <c r="BNE85" s="197"/>
      <c r="BNF85" s="168"/>
      <c r="BNG85" s="168"/>
      <c r="BNH85" s="169"/>
      <c r="BNI85" s="199"/>
      <c r="BNJ85" s="15"/>
      <c r="BNK85" s="15"/>
      <c r="BNL85" s="197"/>
      <c r="BNM85" s="197"/>
      <c r="BNN85" s="197"/>
      <c r="BNO85" s="197"/>
      <c r="BNP85" s="197"/>
      <c r="BNQ85" s="197"/>
      <c r="BNR85" s="144"/>
      <c r="BNS85" s="198"/>
      <c r="BNT85" s="197"/>
      <c r="BNU85" s="168"/>
      <c r="BNV85" s="168"/>
      <c r="BNW85" s="169"/>
      <c r="BNX85" s="199"/>
      <c r="BNY85" s="15"/>
      <c r="BNZ85" s="15"/>
      <c r="BOA85" s="197"/>
      <c r="BOB85" s="197"/>
      <c r="BOC85" s="197"/>
      <c r="BOD85" s="197"/>
      <c r="BOE85" s="197"/>
      <c r="BOF85" s="197"/>
      <c r="BOG85" s="144"/>
      <c r="BOH85" s="198"/>
      <c r="BOI85" s="197"/>
      <c r="BOJ85" s="168"/>
      <c r="BOK85" s="168"/>
      <c r="BOL85" s="169"/>
      <c r="BOM85" s="199"/>
      <c r="BON85" s="15"/>
      <c r="BOO85" s="15"/>
      <c r="BOP85" s="197"/>
      <c r="BOQ85" s="197"/>
      <c r="BOR85" s="197"/>
      <c r="BOS85" s="197"/>
      <c r="BOT85" s="197"/>
      <c r="BOU85" s="197"/>
      <c r="BOV85" s="144"/>
      <c r="BOW85" s="198"/>
      <c r="BOX85" s="197"/>
      <c r="BOY85" s="168"/>
      <c r="BOZ85" s="168"/>
      <c r="BPA85" s="169"/>
      <c r="BPB85" s="199"/>
      <c r="BPC85" s="15"/>
      <c r="BPD85" s="15"/>
      <c r="BPE85" s="197"/>
      <c r="BPF85" s="197"/>
      <c r="BPG85" s="197"/>
      <c r="BPH85" s="197"/>
      <c r="BPI85" s="197"/>
      <c r="BPJ85" s="197"/>
      <c r="BPK85" s="144"/>
      <c r="BPL85" s="198"/>
      <c r="BPM85" s="197"/>
      <c r="BPN85" s="168"/>
      <c r="BPO85" s="168"/>
      <c r="BPP85" s="169"/>
      <c r="BPQ85" s="199"/>
      <c r="BPR85" s="15"/>
      <c r="BPS85" s="15"/>
      <c r="BPT85" s="197"/>
      <c r="BPU85" s="197"/>
      <c r="BPV85" s="197"/>
      <c r="BPW85" s="197"/>
      <c r="BPX85" s="197"/>
      <c r="BPY85" s="197"/>
      <c r="BPZ85" s="144"/>
      <c r="BQA85" s="198"/>
      <c r="BQB85" s="197"/>
      <c r="BQC85" s="168"/>
      <c r="BQD85" s="168"/>
      <c r="BQE85" s="169"/>
      <c r="BQF85" s="199"/>
      <c r="BQG85" s="15"/>
      <c r="BQH85" s="15"/>
      <c r="BQI85" s="197"/>
      <c r="BQJ85" s="197"/>
      <c r="BQK85" s="197"/>
      <c r="BQL85" s="197"/>
      <c r="BQM85" s="197"/>
      <c r="BQN85" s="197"/>
      <c r="BQO85" s="144"/>
      <c r="BQP85" s="198"/>
      <c r="BQQ85" s="197"/>
      <c r="BQR85" s="168"/>
      <c r="BQS85" s="168"/>
      <c r="BQT85" s="169"/>
      <c r="BQU85" s="199"/>
      <c r="BQV85" s="15"/>
      <c r="BQW85" s="15"/>
      <c r="BQX85" s="197"/>
      <c r="BQY85" s="197"/>
      <c r="BQZ85" s="197"/>
      <c r="BRA85" s="197"/>
      <c r="BRB85" s="197"/>
      <c r="BRC85" s="197"/>
      <c r="BRD85" s="144"/>
      <c r="BRE85" s="198"/>
      <c r="BRF85" s="197"/>
      <c r="BRG85" s="168"/>
      <c r="BRH85" s="168"/>
      <c r="BRI85" s="169"/>
      <c r="BRJ85" s="199"/>
      <c r="BRK85" s="15"/>
      <c r="BRL85" s="15"/>
      <c r="BRM85" s="197"/>
      <c r="BRN85" s="197"/>
      <c r="BRO85" s="197"/>
      <c r="BRP85" s="197"/>
      <c r="BRQ85" s="197"/>
      <c r="BRR85" s="197"/>
      <c r="BRS85" s="144"/>
      <c r="BRT85" s="198"/>
      <c r="BRU85" s="197"/>
      <c r="BRV85" s="168"/>
      <c r="BRW85" s="168"/>
      <c r="BRX85" s="169"/>
      <c r="BRY85" s="199"/>
      <c r="BRZ85" s="15"/>
      <c r="BSA85" s="15"/>
      <c r="BSB85" s="197"/>
      <c r="BSC85" s="197"/>
      <c r="BSD85" s="197"/>
      <c r="BSE85" s="197"/>
      <c r="BSF85" s="197"/>
      <c r="BSG85" s="197"/>
      <c r="BSH85" s="144"/>
      <c r="BSI85" s="198"/>
      <c r="BSJ85" s="197"/>
      <c r="BSK85" s="168"/>
      <c r="BSL85" s="168"/>
      <c r="BSM85" s="169"/>
      <c r="BSN85" s="199"/>
      <c r="BSO85" s="15"/>
      <c r="BSP85" s="15"/>
      <c r="BSQ85" s="197"/>
      <c r="BSR85" s="197"/>
      <c r="BSS85" s="197"/>
      <c r="BST85" s="197"/>
      <c r="BSU85" s="197"/>
      <c r="BSV85" s="197"/>
      <c r="BSW85" s="144"/>
      <c r="BSX85" s="198"/>
      <c r="BSY85" s="197"/>
      <c r="BSZ85" s="168"/>
      <c r="BTA85" s="168"/>
      <c r="BTB85" s="169"/>
      <c r="BTC85" s="199"/>
      <c r="BTD85" s="15"/>
      <c r="BTE85" s="15"/>
      <c r="BTF85" s="197"/>
      <c r="BTG85" s="197"/>
      <c r="BTH85" s="197"/>
      <c r="BTI85" s="197"/>
      <c r="BTJ85" s="197"/>
      <c r="BTK85" s="197"/>
      <c r="BTL85" s="144"/>
      <c r="BTM85" s="198"/>
      <c r="BTN85" s="197"/>
      <c r="BTO85" s="168"/>
      <c r="BTP85" s="168"/>
      <c r="BTQ85" s="169"/>
      <c r="BTR85" s="199"/>
      <c r="BTS85" s="15"/>
      <c r="BTT85" s="15"/>
      <c r="BTU85" s="197"/>
      <c r="BTV85" s="197"/>
      <c r="BTW85" s="197"/>
      <c r="BTX85" s="197"/>
      <c r="BTY85" s="197"/>
      <c r="BTZ85" s="197"/>
      <c r="BUA85" s="144"/>
      <c r="BUB85" s="198"/>
      <c r="BUC85" s="197"/>
      <c r="BUD85" s="168"/>
      <c r="BUE85" s="168"/>
      <c r="BUF85" s="169"/>
      <c r="BUG85" s="199"/>
      <c r="BUH85" s="15"/>
      <c r="BUI85" s="15"/>
      <c r="BUJ85" s="197"/>
      <c r="BUK85" s="197"/>
      <c r="BUL85" s="197"/>
      <c r="BUM85" s="197"/>
      <c r="BUN85" s="197"/>
      <c r="BUO85" s="197"/>
      <c r="BUP85" s="144"/>
      <c r="BUQ85" s="198"/>
      <c r="BUR85" s="197"/>
      <c r="BUS85" s="168"/>
      <c r="BUT85" s="168"/>
      <c r="BUU85" s="169"/>
      <c r="BUV85" s="199"/>
      <c r="BUW85" s="15"/>
      <c r="BUX85" s="15"/>
      <c r="BUY85" s="197"/>
      <c r="BUZ85" s="197"/>
      <c r="BVA85" s="197"/>
      <c r="BVB85" s="197"/>
      <c r="BVC85" s="197"/>
      <c r="BVD85" s="197"/>
      <c r="BVE85" s="144"/>
      <c r="BVF85" s="198"/>
      <c r="BVG85" s="197"/>
      <c r="BVH85" s="168"/>
      <c r="BVI85" s="168"/>
      <c r="BVJ85" s="169"/>
      <c r="BVK85" s="199"/>
      <c r="BVL85" s="15"/>
      <c r="BVM85" s="15"/>
      <c r="BVN85" s="197"/>
      <c r="BVO85" s="197"/>
      <c r="BVP85" s="197"/>
      <c r="BVQ85" s="197"/>
      <c r="BVR85" s="197"/>
      <c r="BVS85" s="197"/>
      <c r="BVT85" s="144"/>
      <c r="BVU85" s="198"/>
      <c r="BVV85" s="197"/>
      <c r="BVW85" s="168"/>
      <c r="BVX85" s="168"/>
      <c r="BVY85" s="169"/>
      <c r="BVZ85" s="199"/>
      <c r="BWA85" s="15"/>
      <c r="BWB85" s="15"/>
      <c r="BWC85" s="197"/>
      <c r="BWD85" s="197"/>
      <c r="BWE85" s="197"/>
      <c r="BWF85" s="197"/>
      <c r="BWG85" s="197"/>
      <c r="BWH85" s="197"/>
      <c r="BWI85" s="144"/>
      <c r="BWJ85" s="198"/>
      <c r="BWK85" s="197"/>
      <c r="BWL85" s="168"/>
      <c r="BWM85" s="168"/>
      <c r="BWN85" s="169"/>
      <c r="BWO85" s="199"/>
      <c r="BWP85" s="15"/>
      <c r="BWQ85" s="15"/>
      <c r="BWR85" s="197"/>
      <c r="BWS85" s="197"/>
      <c r="BWT85" s="197"/>
      <c r="BWU85" s="197"/>
      <c r="BWV85" s="197"/>
      <c r="BWW85" s="197"/>
      <c r="BWX85" s="144"/>
      <c r="BWY85" s="198"/>
      <c r="BWZ85" s="197"/>
      <c r="BXA85" s="168"/>
      <c r="BXB85" s="168"/>
      <c r="BXC85" s="169"/>
      <c r="BXD85" s="199"/>
      <c r="BXE85" s="15"/>
      <c r="BXF85" s="15"/>
      <c r="BXG85" s="197"/>
      <c r="BXH85" s="197"/>
      <c r="BXI85" s="197"/>
      <c r="BXJ85" s="197"/>
      <c r="BXK85" s="197"/>
      <c r="BXL85" s="197"/>
      <c r="BXM85" s="144"/>
      <c r="BXN85" s="198"/>
      <c r="BXO85" s="197"/>
      <c r="BXP85" s="168"/>
      <c r="BXQ85" s="168"/>
      <c r="BXR85" s="169"/>
      <c r="BXS85" s="199"/>
      <c r="BXT85" s="15"/>
      <c r="BXU85" s="15"/>
      <c r="BXV85" s="197"/>
      <c r="BXW85" s="197"/>
      <c r="BXX85" s="197"/>
      <c r="BXY85" s="197"/>
      <c r="BXZ85" s="197"/>
      <c r="BYA85" s="197"/>
      <c r="BYB85" s="144"/>
      <c r="BYC85" s="198"/>
      <c r="BYD85" s="197"/>
      <c r="BYE85" s="168"/>
      <c r="BYF85" s="168"/>
      <c r="BYG85" s="169"/>
      <c r="BYH85" s="199"/>
      <c r="BYI85" s="15"/>
      <c r="BYJ85" s="15"/>
      <c r="BYK85" s="197"/>
      <c r="BYL85" s="197"/>
      <c r="BYM85" s="197"/>
      <c r="BYN85" s="197"/>
      <c r="BYO85" s="197"/>
      <c r="BYP85" s="197"/>
      <c r="BYQ85" s="144"/>
      <c r="BYR85" s="198"/>
      <c r="BYS85" s="197"/>
      <c r="BYT85" s="168"/>
      <c r="BYU85" s="168"/>
      <c r="BYV85" s="169"/>
      <c r="BYW85" s="199"/>
      <c r="BYX85" s="15"/>
      <c r="BYY85" s="15"/>
      <c r="BYZ85" s="197"/>
      <c r="BZA85" s="197"/>
      <c r="BZB85" s="197"/>
      <c r="BZC85" s="197"/>
      <c r="BZD85" s="197"/>
      <c r="BZE85" s="197"/>
      <c r="BZF85" s="144"/>
      <c r="BZG85" s="198"/>
      <c r="BZH85" s="197"/>
      <c r="BZI85" s="168"/>
      <c r="BZJ85" s="168"/>
      <c r="BZK85" s="169"/>
      <c r="BZL85" s="199"/>
      <c r="BZM85" s="15"/>
      <c r="BZN85" s="15"/>
      <c r="BZO85" s="197"/>
      <c r="BZP85" s="197"/>
      <c r="BZQ85" s="197"/>
      <c r="BZR85" s="197"/>
      <c r="BZS85" s="197"/>
      <c r="BZT85" s="197"/>
      <c r="BZU85" s="144"/>
      <c r="BZV85" s="198"/>
      <c r="BZW85" s="197"/>
      <c r="BZX85" s="168"/>
      <c r="BZY85" s="168"/>
      <c r="BZZ85" s="169"/>
      <c r="CAA85" s="199"/>
      <c r="CAB85" s="15"/>
      <c r="CAC85" s="15"/>
      <c r="CAD85" s="197"/>
      <c r="CAE85" s="197"/>
      <c r="CAF85" s="197"/>
      <c r="CAG85" s="197"/>
      <c r="CAH85" s="197"/>
      <c r="CAI85" s="197"/>
      <c r="CAJ85" s="144"/>
      <c r="CAK85" s="198"/>
      <c r="CAL85" s="197"/>
      <c r="CAM85" s="168"/>
      <c r="CAN85" s="168"/>
      <c r="CAO85" s="169"/>
      <c r="CAP85" s="199"/>
      <c r="CAQ85" s="15"/>
      <c r="CAR85" s="15"/>
      <c r="CAS85" s="197"/>
      <c r="CAT85" s="197"/>
      <c r="CAU85" s="197"/>
      <c r="CAV85" s="197"/>
      <c r="CAW85" s="197"/>
      <c r="CAX85" s="197"/>
      <c r="CAY85" s="144"/>
      <c r="CAZ85" s="198"/>
      <c r="CBA85" s="197"/>
      <c r="CBB85" s="168"/>
      <c r="CBC85" s="168"/>
      <c r="CBD85" s="169"/>
      <c r="CBE85" s="199"/>
      <c r="CBF85" s="15"/>
      <c r="CBG85" s="15"/>
      <c r="CBH85" s="197"/>
      <c r="CBI85" s="197"/>
      <c r="CBJ85" s="197"/>
      <c r="CBK85" s="197"/>
      <c r="CBL85" s="197"/>
      <c r="CBM85" s="197"/>
      <c r="CBN85" s="144"/>
      <c r="CBO85" s="198"/>
      <c r="CBP85" s="197"/>
      <c r="CBQ85" s="168"/>
      <c r="CBR85" s="168"/>
      <c r="CBS85" s="169"/>
      <c r="CBT85" s="199"/>
      <c r="CBU85" s="15"/>
      <c r="CBV85" s="15"/>
      <c r="CBW85" s="197"/>
      <c r="CBX85" s="197"/>
      <c r="CBY85" s="197"/>
      <c r="CBZ85" s="197"/>
      <c r="CCA85" s="197"/>
      <c r="CCB85" s="197"/>
      <c r="CCC85" s="144"/>
      <c r="CCD85" s="198"/>
      <c r="CCE85" s="197"/>
      <c r="CCF85" s="168"/>
      <c r="CCG85" s="168"/>
      <c r="CCH85" s="169"/>
      <c r="CCI85" s="199"/>
      <c r="CCJ85" s="15"/>
      <c r="CCK85" s="15"/>
      <c r="CCL85" s="197"/>
      <c r="CCM85" s="197"/>
      <c r="CCN85" s="197"/>
      <c r="CCO85" s="197"/>
      <c r="CCP85" s="197"/>
      <c r="CCQ85" s="197"/>
      <c r="CCR85" s="144"/>
      <c r="CCS85" s="198"/>
      <c r="CCT85" s="197"/>
      <c r="CCU85" s="168"/>
      <c r="CCV85" s="168"/>
      <c r="CCW85" s="169"/>
      <c r="CCX85" s="199"/>
      <c r="CCY85" s="15"/>
      <c r="CCZ85" s="15"/>
      <c r="CDA85" s="197"/>
      <c r="CDB85" s="197"/>
      <c r="CDC85" s="197"/>
      <c r="CDD85" s="197"/>
      <c r="CDE85" s="197"/>
      <c r="CDF85" s="197"/>
      <c r="CDG85" s="144"/>
      <c r="CDH85" s="198"/>
      <c r="CDI85" s="197"/>
      <c r="CDJ85" s="168"/>
      <c r="CDK85" s="168"/>
      <c r="CDL85" s="169"/>
      <c r="CDM85" s="199"/>
      <c r="CDN85" s="15"/>
      <c r="CDO85" s="15"/>
      <c r="CDP85" s="197"/>
      <c r="CDQ85" s="197"/>
      <c r="CDR85" s="197"/>
      <c r="CDS85" s="197"/>
      <c r="CDT85" s="197"/>
      <c r="CDU85" s="197"/>
      <c r="CDV85" s="144"/>
      <c r="CDW85" s="198"/>
      <c r="CDX85" s="197"/>
      <c r="CDY85" s="168"/>
      <c r="CDZ85" s="168"/>
      <c r="CEA85" s="169"/>
      <c r="CEB85" s="199"/>
      <c r="CEC85" s="15"/>
      <c r="CED85" s="15"/>
      <c r="CEE85" s="197"/>
      <c r="CEF85" s="197"/>
      <c r="CEG85" s="197"/>
      <c r="CEH85" s="197"/>
      <c r="CEI85" s="197"/>
      <c r="CEJ85" s="197"/>
      <c r="CEK85" s="144"/>
      <c r="CEL85" s="198"/>
      <c r="CEM85" s="197"/>
      <c r="CEN85" s="168"/>
      <c r="CEO85" s="168"/>
      <c r="CEP85" s="169"/>
      <c r="CEQ85" s="199"/>
      <c r="CER85" s="15"/>
      <c r="CES85" s="15"/>
      <c r="CET85" s="197"/>
      <c r="CEU85" s="197"/>
      <c r="CEV85" s="197"/>
      <c r="CEW85" s="197"/>
      <c r="CEX85" s="197"/>
      <c r="CEY85" s="197"/>
      <c r="CEZ85" s="144"/>
      <c r="CFA85" s="198"/>
      <c r="CFB85" s="197"/>
      <c r="CFC85" s="168"/>
      <c r="CFD85" s="168"/>
      <c r="CFE85" s="169"/>
      <c r="CFF85" s="199"/>
      <c r="CFG85" s="15"/>
      <c r="CFH85" s="15"/>
      <c r="CFI85" s="197"/>
      <c r="CFJ85" s="197"/>
      <c r="CFK85" s="197"/>
      <c r="CFL85" s="197"/>
      <c r="CFM85" s="197"/>
      <c r="CFN85" s="197"/>
      <c r="CFO85" s="144"/>
      <c r="CFP85" s="198"/>
      <c r="CFQ85" s="197"/>
      <c r="CFR85" s="168"/>
      <c r="CFS85" s="168"/>
      <c r="CFT85" s="169"/>
      <c r="CFU85" s="199"/>
      <c r="CFV85" s="15"/>
      <c r="CFW85" s="15"/>
      <c r="CFX85" s="197"/>
      <c r="CFY85" s="197"/>
      <c r="CFZ85" s="197"/>
      <c r="CGA85" s="197"/>
      <c r="CGB85" s="197"/>
      <c r="CGC85" s="197"/>
      <c r="CGD85" s="144"/>
      <c r="CGE85" s="198"/>
      <c r="CGF85" s="197"/>
      <c r="CGG85" s="168"/>
      <c r="CGH85" s="168"/>
      <c r="CGI85" s="169"/>
      <c r="CGJ85" s="199"/>
      <c r="CGK85" s="15"/>
      <c r="CGL85" s="15"/>
      <c r="CGM85" s="197"/>
      <c r="CGN85" s="197"/>
      <c r="CGO85" s="197"/>
      <c r="CGP85" s="197"/>
      <c r="CGQ85" s="197"/>
      <c r="CGR85" s="197"/>
      <c r="CGS85" s="144"/>
      <c r="CGT85" s="198"/>
      <c r="CGU85" s="197"/>
      <c r="CGV85" s="168"/>
      <c r="CGW85" s="168"/>
      <c r="CGX85" s="169"/>
      <c r="CGY85" s="199"/>
      <c r="CGZ85" s="15"/>
      <c r="CHA85" s="15"/>
      <c r="CHB85" s="197"/>
      <c r="CHC85" s="197"/>
      <c r="CHD85" s="197"/>
      <c r="CHE85" s="197"/>
      <c r="CHF85" s="197"/>
      <c r="CHG85" s="197"/>
      <c r="CHH85" s="144"/>
      <c r="CHI85" s="198"/>
      <c r="CHJ85" s="197"/>
      <c r="CHK85" s="168"/>
      <c r="CHL85" s="168"/>
      <c r="CHM85" s="169"/>
      <c r="CHN85" s="199"/>
      <c r="CHO85" s="15"/>
      <c r="CHP85" s="15"/>
      <c r="CHQ85" s="197"/>
      <c r="CHR85" s="197"/>
      <c r="CHS85" s="197"/>
      <c r="CHT85" s="197"/>
      <c r="CHU85" s="197"/>
      <c r="CHV85" s="197"/>
      <c r="CHW85" s="144"/>
      <c r="CHX85" s="198"/>
      <c r="CHY85" s="197"/>
      <c r="CHZ85" s="168"/>
      <c r="CIA85" s="168"/>
      <c r="CIB85" s="169"/>
      <c r="CIC85" s="199"/>
      <c r="CID85" s="15"/>
      <c r="CIE85" s="15"/>
      <c r="CIF85" s="197"/>
      <c r="CIG85" s="197"/>
      <c r="CIH85" s="197"/>
      <c r="CII85" s="197"/>
      <c r="CIJ85" s="197"/>
      <c r="CIK85" s="197"/>
      <c r="CIL85" s="144"/>
      <c r="CIM85" s="198"/>
      <c r="CIN85" s="197"/>
      <c r="CIO85" s="168"/>
      <c r="CIP85" s="168"/>
      <c r="CIQ85" s="169"/>
      <c r="CIR85" s="199"/>
      <c r="CIS85" s="15"/>
      <c r="CIT85" s="15"/>
      <c r="CIU85" s="197"/>
      <c r="CIV85" s="197"/>
      <c r="CIW85" s="197"/>
      <c r="CIX85" s="197"/>
      <c r="CIY85" s="197"/>
      <c r="CIZ85" s="197"/>
      <c r="CJA85" s="144"/>
      <c r="CJB85" s="198"/>
      <c r="CJC85" s="197"/>
      <c r="CJD85" s="168"/>
      <c r="CJE85" s="168"/>
      <c r="CJF85" s="169"/>
      <c r="CJG85" s="199"/>
      <c r="CJH85" s="15"/>
      <c r="CJI85" s="15"/>
      <c r="CJJ85" s="197"/>
      <c r="CJK85" s="197"/>
      <c r="CJL85" s="197"/>
      <c r="CJM85" s="197"/>
      <c r="CJN85" s="197"/>
      <c r="CJO85" s="197"/>
      <c r="CJP85" s="144"/>
      <c r="CJQ85" s="198"/>
      <c r="CJR85" s="197"/>
      <c r="CJS85" s="168"/>
      <c r="CJT85" s="168"/>
      <c r="CJU85" s="169"/>
      <c r="CJV85" s="199"/>
      <c r="CJW85" s="15"/>
      <c r="CJX85" s="15"/>
      <c r="CJY85" s="197"/>
      <c r="CJZ85" s="197"/>
      <c r="CKA85" s="197"/>
      <c r="CKB85" s="197"/>
      <c r="CKC85" s="197"/>
      <c r="CKD85" s="197"/>
      <c r="CKE85" s="144"/>
      <c r="CKF85" s="198"/>
      <c r="CKG85" s="197"/>
      <c r="CKH85" s="168"/>
      <c r="CKI85" s="168"/>
      <c r="CKJ85" s="169"/>
      <c r="CKK85" s="199"/>
      <c r="CKL85" s="15"/>
      <c r="CKM85" s="15"/>
      <c r="CKN85" s="197"/>
      <c r="CKO85" s="197"/>
      <c r="CKP85" s="197"/>
      <c r="CKQ85" s="197"/>
      <c r="CKR85" s="197"/>
      <c r="CKS85" s="197"/>
      <c r="CKT85" s="144"/>
      <c r="CKU85" s="198"/>
      <c r="CKV85" s="197"/>
      <c r="CKW85" s="168"/>
      <c r="CKX85" s="168"/>
      <c r="CKY85" s="169"/>
      <c r="CKZ85" s="199"/>
      <c r="CLA85" s="15"/>
      <c r="CLB85" s="15"/>
      <c r="CLC85" s="197"/>
      <c r="CLD85" s="197"/>
      <c r="CLE85" s="197"/>
      <c r="CLF85" s="197"/>
      <c r="CLG85" s="197"/>
      <c r="CLH85" s="197"/>
      <c r="CLI85" s="144"/>
      <c r="CLJ85" s="198"/>
      <c r="CLK85" s="197"/>
      <c r="CLL85" s="168"/>
      <c r="CLM85" s="168"/>
      <c r="CLN85" s="169"/>
      <c r="CLO85" s="199"/>
      <c r="CLP85" s="15"/>
      <c r="CLQ85" s="15"/>
      <c r="CLR85" s="197"/>
      <c r="CLS85" s="197"/>
      <c r="CLT85" s="197"/>
      <c r="CLU85" s="197"/>
      <c r="CLV85" s="197"/>
      <c r="CLW85" s="197"/>
      <c r="CLX85" s="144"/>
      <c r="CLY85" s="198"/>
      <c r="CLZ85" s="197"/>
      <c r="CMA85" s="168"/>
      <c r="CMB85" s="168"/>
      <c r="CMC85" s="169"/>
      <c r="CMD85" s="199"/>
      <c r="CME85" s="15"/>
      <c r="CMF85" s="15"/>
      <c r="CMG85" s="197"/>
      <c r="CMH85" s="197"/>
      <c r="CMI85" s="197"/>
      <c r="CMJ85" s="197"/>
      <c r="CMK85" s="197"/>
      <c r="CML85" s="197"/>
      <c r="CMM85" s="144"/>
      <c r="CMN85" s="198"/>
      <c r="CMO85" s="197"/>
      <c r="CMP85" s="168"/>
      <c r="CMQ85" s="168"/>
      <c r="CMR85" s="169"/>
      <c r="CMS85" s="199"/>
      <c r="CMT85" s="15"/>
      <c r="CMU85" s="15"/>
      <c r="CMV85" s="197"/>
      <c r="CMW85" s="197"/>
      <c r="CMX85" s="197"/>
      <c r="CMY85" s="197"/>
      <c r="CMZ85" s="197"/>
      <c r="CNA85" s="197"/>
      <c r="CNB85" s="144"/>
      <c r="CNC85" s="198"/>
      <c r="CND85" s="197"/>
      <c r="CNE85" s="168"/>
      <c r="CNF85" s="168"/>
      <c r="CNG85" s="169"/>
      <c r="CNH85" s="199"/>
      <c r="CNI85" s="15"/>
      <c r="CNJ85" s="15"/>
      <c r="CNK85" s="197"/>
      <c r="CNL85" s="197"/>
      <c r="CNM85" s="197"/>
      <c r="CNN85" s="197"/>
      <c r="CNO85" s="197"/>
      <c r="CNP85" s="197"/>
      <c r="CNQ85" s="144"/>
      <c r="CNR85" s="198"/>
      <c r="CNS85" s="197"/>
      <c r="CNT85" s="168"/>
      <c r="CNU85" s="168"/>
      <c r="CNV85" s="169"/>
      <c r="CNW85" s="199"/>
      <c r="CNX85" s="15"/>
      <c r="CNY85" s="15"/>
      <c r="CNZ85" s="197"/>
      <c r="COA85" s="197"/>
      <c r="COB85" s="197"/>
      <c r="COC85" s="197"/>
      <c r="COD85" s="197"/>
      <c r="COE85" s="197"/>
      <c r="COF85" s="144"/>
      <c r="COG85" s="198"/>
      <c r="COH85" s="197"/>
      <c r="COI85" s="168"/>
      <c r="COJ85" s="168"/>
      <c r="COK85" s="169"/>
      <c r="COL85" s="199"/>
      <c r="COM85" s="15"/>
      <c r="CON85" s="15"/>
      <c r="COO85" s="197"/>
      <c r="COP85" s="197"/>
      <c r="COQ85" s="197"/>
      <c r="COR85" s="197"/>
      <c r="COS85" s="197"/>
      <c r="COT85" s="197"/>
      <c r="COU85" s="144"/>
      <c r="COV85" s="198"/>
      <c r="COW85" s="197"/>
      <c r="COX85" s="168"/>
      <c r="COY85" s="168"/>
      <c r="COZ85" s="169"/>
      <c r="CPA85" s="199"/>
      <c r="CPB85" s="15"/>
      <c r="CPC85" s="15"/>
      <c r="CPD85" s="197"/>
      <c r="CPE85" s="197"/>
      <c r="CPF85" s="197"/>
      <c r="CPG85" s="197"/>
      <c r="CPH85" s="197"/>
      <c r="CPI85" s="197"/>
      <c r="CPJ85" s="144"/>
      <c r="CPK85" s="198"/>
      <c r="CPL85" s="197"/>
      <c r="CPM85" s="168"/>
      <c r="CPN85" s="168"/>
      <c r="CPO85" s="169"/>
      <c r="CPP85" s="199"/>
      <c r="CPQ85" s="15"/>
      <c r="CPR85" s="15"/>
      <c r="CPS85" s="197"/>
      <c r="CPT85" s="197"/>
      <c r="CPU85" s="197"/>
      <c r="CPV85" s="197"/>
      <c r="CPW85" s="197"/>
      <c r="CPX85" s="197"/>
      <c r="CPY85" s="144"/>
      <c r="CPZ85" s="198"/>
      <c r="CQA85" s="197"/>
      <c r="CQB85" s="168"/>
      <c r="CQC85" s="168"/>
      <c r="CQD85" s="169"/>
      <c r="CQE85" s="199"/>
      <c r="CQF85" s="15"/>
      <c r="CQG85" s="15"/>
      <c r="CQH85" s="197"/>
      <c r="CQI85" s="197"/>
      <c r="CQJ85" s="197"/>
      <c r="CQK85" s="197"/>
      <c r="CQL85" s="197"/>
      <c r="CQM85" s="197"/>
      <c r="CQN85" s="144"/>
      <c r="CQO85" s="198"/>
      <c r="CQP85" s="197"/>
      <c r="CQQ85" s="168"/>
      <c r="CQR85" s="168"/>
      <c r="CQS85" s="169"/>
      <c r="CQT85" s="199"/>
      <c r="CQU85" s="15"/>
      <c r="CQV85" s="15"/>
      <c r="CQW85" s="197"/>
      <c r="CQX85" s="197"/>
      <c r="CQY85" s="197"/>
      <c r="CQZ85" s="197"/>
      <c r="CRA85" s="197"/>
      <c r="CRB85" s="197"/>
      <c r="CRC85" s="144"/>
      <c r="CRD85" s="198"/>
      <c r="CRE85" s="197"/>
      <c r="CRF85" s="168"/>
      <c r="CRG85" s="168"/>
      <c r="CRH85" s="169"/>
      <c r="CRI85" s="199"/>
      <c r="CRJ85" s="15"/>
      <c r="CRK85" s="15"/>
      <c r="CRL85" s="197"/>
      <c r="CRM85" s="197"/>
      <c r="CRN85" s="197"/>
      <c r="CRO85" s="197"/>
      <c r="CRP85" s="197"/>
      <c r="CRQ85" s="197"/>
      <c r="CRR85" s="144"/>
      <c r="CRS85" s="198"/>
      <c r="CRT85" s="197"/>
      <c r="CRU85" s="168"/>
      <c r="CRV85" s="168"/>
      <c r="CRW85" s="169"/>
      <c r="CRX85" s="199"/>
      <c r="CRY85" s="15"/>
      <c r="CRZ85" s="15"/>
      <c r="CSA85" s="197"/>
      <c r="CSB85" s="197"/>
      <c r="CSC85" s="197"/>
      <c r="CSD85" s="197"/>
      <c r="CSE85" s="197"/>
      <c r="CSF85" s="197"/>
      <c r="CSG85" s="144"/>
      <c r="CSH85" s="198"/>
      <c r="CSI85" s="197"/>
      <c r="CSJ85" s="168"/>
      <c r="CSK85" s="168"/>
      <c r="CSL85" s="169"/>
      <c r="CSM85" s="199"/>
      <c r="CSN85" s="15"/>
      <c r="CSO85" s="15"/>
      <c r="CSP85" s="197"/>
      <c r="CSQ85" s="197"/>
      <c r="CSR85" s="197"/>
      <c r="CSS85" s="197"/>
      <c r="CST85" s="197"/>
      <c r="CSU85" s="197"/>
      <c r="CSV85" s="144"/>
      <c r="CSW85" s="198"/>
      <c r="CSX85" s="197"/>
      <c r="CSY85" s="168"/>
      <c r="CSZ85" s="168"/>
      <c r="CTA85" s="169"/>
      <c r="CTB85" s="199"/>
      <c r="CTC85" s="15"/>
      <c r="CTD85" s="15"/>
      <c r="CTE85" s="197"/>
      <c r="CTF85" s="197"/>
      <c r="CTG85" s="197"/>
      <c r="CTH85" s="197"/>
      <c r="CTI85" s="197"/>
      <c r="CTJ85" s="197"/>
      <c r="CTK85" s="144"/>
      <c r="CTL85" s="198"/>
      <c r="CTM85" s="197"/>
      <c r="CTN85" s="168"/>
      <c r="CTO85" s="168"/>
      <c r="CTP85" s="169"/>
      <c r="CTQ85" s="199"/>
      <c r="CTR85" s="15"/>
      <c r="CTS85" s="15"/>
      <c r="CTT85" s="197"/>
      <c r="CTU85" s="197"/>
      <c r="CTV85" s="197"/>
      <c r="CTW85" s="197"/>
      <c r="CTX85" s="197"/>
      <c r="CTY85" s="197"/>
      <c r="CTZ85" s="144"/>
      <c r="CUA85" s="198"/>
      <c r="CUB85" s="197"/>
      <c r="CUC85" s="168"/>
      <c r="CUD85" s="168"/>
      <c r="CUE85" s="169"/>
      <c r="CUF85" s="199"/>
      <c r="CUG85" s="15"/>
      <c r="CUH85" s="15"/>
      <c r="CUI85" s="197"/>
      <c r="CUJ85" s="197"/>
      <c r="CUK85" s="197"/>
      <c r="CUL85" s="197"/>
      <c r="CUM85" s="197"/>
      <c r="CUN85" s="197"/>
      <c r="CUO85" s="144"/>
      <c r="CUP85" s="198"/>
      <c r="CUQ85" s="197"/>
      <c r="CUR85" s="168"/>
      <c r="CUS85" s="168"/>
      <c r="CUT85" s="169"/>
      <c r="CUU85" s="199"/>
      <c r="CUV85" s="15"/>
      <c r="CUW85" s="15"/>
      <c r="CUX85" s="197"/>
      <c r="CUY85" s="197"/>
      <c r="CUZ85" s="197"/>
      <c r="CVA85" s="197"/>
      <c r="CVB85" s="197"/>
      <c r="CVC85" s="197"/>
      <c r="CVD85" s="144"/>
      <c r="CVE85" s="198"/>
      <c r="CVF85" s="197"/>
      <c r="CVG85" s="168"/>
      <c r="CVH85" s="168"/>
      <c r="CVI85" s="169"/>
      <c r="CVJ85" s="199"/>
      <c r="CVK85" s="15"/>
      <c r="CVL85" s="15"/>
      <c r="CVM85" s="197"/>
      <c r="CVN85" s="197"/>
      <c r="CVO85" s="197"/>
      <c r="CVP85" s="197"/>
      <c r="CVQ85" s="197"/>
      <c r="CVR85" s="197"/>
      <c r="CVS85" s="144"/>
      <c r="CVT85" s="198"/>
      <c r="CVU85" s="197"/>
      <c r="CVV85" s="168"/>
      <c r="CVW85" s="168"/>
      <c r="CVX85" s="169"/>
      <c r="CVY85" s="199"/>
      <c r="CVZ85" s="15"/>
      <c r="CWA85" s="15"/>
      <c r="CWB85" s="197"/>
      <c r="CWC85" s="197"/>
      <c r="CWD85" s="197"/>
      <c r="CWE85" s="197"/>
      <c r="CWF85" s="197"/>
      <c r="CWG85" s="197"/>
      <c r="CWH85" s="144"/>
      <c r="CWI85" s="198"/>
      <c r="CWJ85" s="197"/>
      <c r="CWK85" s="168"/>
      <c r="CWL85" s="168"/>
      <c r="CWM85" s="169"/>
      <c r="CWN85" s="199"/>
      <c r="CWO85" s="15"/>
      <c r="CWP85" s="15"/>
      <c r="CWQ85" s="197"/>
      <c r="CWR85" s="197"/>
      <c r="CWS85" s="197"/>
      <c r="CWT85" s="197"/>
      <c r="CWU85" s="197"/>
      <c r="CWV85" s="197"/>
      <c r="CWW85" s="144"/>
      <c r="CWX85" s="198"/>
      <c r="CWY85" s="197"/>
      <c r="CWZ85" s="168"/>
      <c r="CXA85" s="168"/>
      <c r="CXB85" s="169"/>
      <c r="CXC85" s="199"/>
      <c r="CXD85" s="15"/>
      <c r="CXE85" s="15"/>
      <c r="CXF85" s="197"/>
      <c r="CXG85" s="197"/>
      <c r="CXH85" s="197"/>
      <c r="CXI85" s="197"/>
      <c r="CXJ85" s="197"/>
      <c r="CXK85" s="197"/>
      <c r="CXL85" s="144"/>
      <c r="CXM85" s="198"/>
      <c r="CXN85" s="197"/>
      <c r="CXO85" s="168"/>
      <c r="CXP85" s="168"/>
      <c r="CXQ85" s="169"/>
      <c r="CXR85" s="199"/>
      <c r="CXS85" s="15"/>
      <c r="CXT85" s="15"/>
      <c r="CXU85" s="197"/>
      <c r="CXV85" s="197"/>
      <c r="CXW85" s="197"/>
      <c r="CXX85" s="197"/>
      <c r="CXY85" s="197"/>
      <c r="CXZ85" s="197"/>
      <c r="CYA85" s="144"/>
      <c r="CYB85" s="198"/>
      <c r="CYC85" s="197"/>
      <c r="CYD85" s="168"/>
      <c r="CYE85" s="168"/>
      <c r="CYF85" s="169"/>
      <c r="CYG85" s="199"/>
      <c r="CYH85" s="15"/>
      <c r="CYI85" s="15"/>
      <c r="CYJ85" s="197"/>
      <c r="CYK85" s="197"/>
      <c r="CYL85" s="197"/>
      <c r="CYM85" s="197"/>
      <c r="CYN85" s="197"/>
      <c r="CYO85" s="197"/>
      <c r="CYP85" s="144"/>
      <c r="CYQ85" s="198"/>
      <c r="CYR85" s="197"/>
      <c r="CYS85" s="168"/>
      <c r="CYT85" s="168"/>
      <c r="CYU85" s="169"/>
      <c r="CYV85" s="199"/>
      <c r="CYW85" s="15"/>
      <c r="CYX85" s="15"/>
      <c r="CYY85" s="197"/>
      <c r="CYZ85" s="197"/>
      <c r="CZA85" s="197"/>
      <c r="CZB85" s="197"/>
      <c r="CZC85" s="197"/>
      <c r="CZD85" s="197"/>
      <c r="CZE85" s="144"/>
      <c r="CZF85" s="198"/>
      <c r="CZG85" s="197"/>
      <c r="CZH85" s="168"/>
      <c r="CZI85" s="168"/>
      <c r="CZJ85" s="169"/>
      <c r="CZK85" s="199"/>
      <c r="CZL85" s="15"/>
      <c r="CZM85" s="15"/>
      <c r="CZN85" s="197"/>
      <c r="CZO85" s="197"/>
      <c r="CZP85" s="197"/>
      <c r="CZQ85" s="197"/>
      <c r="CZR85" s="197"/>
      <c r="CZS85" s="197"/>
      <c r="CZT85" s="144"/>
      <c r="CZU85" s="198"/>
      <c r="CZV85" s="197"/>
      <c r="CZW85" s="168"/>
      <c r="CZX85" s="168"/>
      <c r="CZY85" s="169"/>
      <c r="CZZ85" s="199"/>
      <c r="DAA85" s="15"/>
      <c r="DAB85" s="15"/>
      <c r="DAC85" s="197"/>
      <c r="DAD85" s="197"/>
      <c r="DAE85" s="197"/>
      <c r="DAF85" s="197"/>
      <c r="DAG85" s="197"/>
      <c r="DAH85" s="197"/>
      <c r="DAI85" s="144"/>
      <c r="DAJ85" s="198"/>
      <c r="DAK85" s="197"/>
      <c r="DAL85" s="168"/>
      <c r="DAM85" s="168"/>
      <c r="DAN85" s="169"/>
      <c r="DAO85" s="199"/>
      <c r="DAP85" s="15"/>
      <c r="DAQ85" s="15"/>
      <c r="DAR85" s="197"/>
      <c r="DAS85" s="197"/>
      <c r="DAT85" s="197"/>
      <c r="DAU85" s="197"/>
      <c r="DAV85" s="197"/>
      <c r="DAW85" s="197"/>
      <c r="DAX85" s="144"/>
      <c r="DAY85" s="198"/>
      <c r="DAZ85" s="197"/>
      <c r="DBA85" s="168"/>
      <c r="DBB85" s="168"/>
      <c r="DBC85" s="169"/>
      <c r="DBD85" s="199"/>
      <c r="DBE85" s="15"/>
      <c r="DBF85" s="15"/>
      <c r="DBG85" s="197"/>
      <c r="DBH85" s="197"/>
      <c r="DBI85" s="197"/>
      <c r="DBJ85" s="197"/>
      <c r="DBK85" s="197"/>
      <c r="DBL85" s="197"/>
      <c r="DBM85" s="144"/>
      <c r="DBN85" s="198"/>
      <c r="DBO85" s="197"/>
      <c r="DBP85" s="168"/>
      <c r="DBQ85" s="168"/>
      <c r="DBR85" s="169"/>
      <c r="DBS85" s="199"/>
      <c r="DBT85" s="15"/>
      <c r="DBU85" s="15"/>
      <c r="DBV85" s="197"/>
      <c r="DBW85" s="197"/>
      <c r="DBX85" s="197"/>
      <c r="DBY85" s="197"/>
      <c r="DBZ85" s="197"/>
      <c r="DCA85" s="197"/>
      <c r="DCB85" s="144"/>
      <c r="DCC85" s="198"/>
      <c r="DCD85" s="197"/>
      <c r="DCE85" s="168"/>
      <c r="DCF85" s="168"/>
      <c r="DCG85" s="169"/>
      <c r="DCH85" s="199"/>
      <c r="DCI85" s="15"/>
      <c r="DCJ85" s="15"/>
      <c r="DCK85" s="197"/>
      <c r="DCL85" s="197"/>
      <c r="DCM85" s="197"/>
      <c r="DCN85" s="197"/>
      <c r="DCO85" s="197"/>
      <c r="DCP85" s="197"/>
      <c r="DCQ85" s="144"/>
      <c r="DCR85" s="198"/>
      <c r="DCS85" s="197"/>
      <c r="DCT85" s="168"/>
      <c r="DCU85" s="168"/>
      <c r="DCV85" s="169"/>
      <c r="DCW85" s="199"/>
      <c r="DCX85" s="15"/>
      <c r="DCY85" s="15"/>
      <c r="DCZ85" s="197"/>
      <c r="DDA85" s="197"/>
      <c r="DDB85" s="197"/>
      <c r="DDC85" s="197"/>
      <c r="DDD85" s="197"/>
      <c r="DDE85" s="197"/>
      <c r="DDF85" s="144"/>
      <c r="DDG85" s="198"/>
      <c r="DDH85" s="197"/>
      <c r="DDI85" s="168"/>
      <c r="DDJ85" s="168"/>
      <c r="DDK85" s="169"/>
      <c r="DDL85" s="199"/>
      <c r="DDM85" s="15"/>
      <c r="DDN85" s="15"/>
      <c r="DDO85" s="197"/>
      <c r="DDP85" s="197"/>
      <c r="DDQ85" s="197"/>
      <c r="DDR85" s="197"/>
      <c r="DDS85" s="197"/>
      <c r="DDT85" s="197"/>
      <c r="DDU85" s="144"/>
      <c r="DDV85" s="198"/>
      <c r="DDW85" s="197"/>
      <c r="DDX85" s="168"/>
      <c r="DDY85" s="168"/>
      <c r="DDZ85" s="169"/>
      <c r="DEA85" s="199"/>
      <c r="DEB85" s="15"/>
      <c r="DEC85" s="15"/>
      <c r="DED85" s="197"/>
      <c r="DEE85" s="197"/>
      <c r="DEF85" s="197"/>
      <c r="DEG85" s="197"/>
      <c r="DEH85" s="197"/>
      <c r="DEI85" s="197"/>
      <c r="DEJ85" s="144"/>
      <c r="DEK85" s="198"/>
      <c r="DEL85" s="197"/>
      <c r="DEM85" s="168"/>
      <c r="DEN85" s="168"/>
      <c r="DEO85" s="169"/>
      <c r="DEP85" s="199"/>
      <c r="DEQ85" s="15"/>
      <c r="DER85" s="15"/>
      <c r="DES85" s="197"/>
      <c r="DET85" s="197"/>
      <c r="DEU85" s="197"/>
      <c r="DEV85" s="197"/>
      <c r="DEW85" s="197"/>
      <c r="DEX85" s="197"/>
      <c r="DEY85" s="144"/>
      <c r="DEZ85" s="198"/>
      <c r="DFA85" s="197"/>
      <c r="DFB85" s="168"/>
      <c r="DFC85" s="168"/>
      <c r="DFD85" s="169"/>
      <c r="DFE85" s="199"/>
      <c r="DFF85" s="15"/>
      <c r="DFG85" s="15"/>
      <c r="DFH85" s="197"/>
      <c r="DFI85" s="197"/>
      <c r="DFJ85" s="197"/>
      <c r="DFK85" s="197"/>
      <c r="DFL85" s="197"/>
      <c r="DFM85" s="197"/>
      <c r="DFN85" s="144"/>
      <c r="DFO85" s="198"/>
      <c r="DFP85" s="197"/>
      <c r="DFQ85" s="168"/>
      <c r="DFR85" s="168"/>
      <c r="DFS85" s="169"/>
      <c r="DFT85" s="199"/>
      <c r="DFU85" s="15"/>
      <c r="DFV85" s="15"/>
      <c r="DFW85" s="197"/>
      <c r="DFX85" s="197"/>
      <c r="DFY85" s="197"/>
      <c r="DFZ85" s="197"/>
      <c r="DGA85" s="197"/>
      <c r="DGB85" s="197"/>
      <c r="DGC85" s="144"/>
      <c r="DGD85" s="198"/>
      <c r="DGE85" s="197"/>
      <c r="DGF85" s="168"/>
      <c r="DGG85" s="168"/>
      <c r="DGH85" s="169"/>
      <c r="DGI85" s="199"/>
      <c r="DGJ85" s="15"/>
      <c r="DGK85" s="15"/>
      <c r="DGL85" s="197"/>
      <c r="DGM85" s="197"/>
      <c r="DGN85" s="197"/>
      <c r="DGO85" s="197"/>
      <c r="DGP85" s="197"/>
      <c r="DGQ85" s="197"/>
      <c r="DGR85" s="144"/>
      <c r="DGS85" s="198"/>
      <c r="DGT85" s="197"/>
      <c r="DGU85" s="168"/>
      <c r="DGV85" s="168"/>
      <c r="DGW85" s="169"/>
      <c r="DGX85" s="199"/>
      <c r="DGY85" s="15"/>
      <c r="DGZ85" s="15"/>
      <c r="DHA85" s="197"/>
      <c r="DHB85" s="197"/>
      <c r="DHC85" s="197"/>
      <c r="DHD85" s="197"/>
      <c r="DHE85" s="197"/>
      <c r="DHF85" s="197"/>
      <c r="DHG85" s="144"/>
      <c r="DHH85" s="198"/>
      <c r="DHI85" s="197"/>
      <c r="DHJ85" s="168"/>
      <c r="DHK85" s="168"/>
      <c r="DHL85" s="169"/>
      <c r="DHM85" s="199"/>
      <c r="DHN85" s="15"/>
      <c r="DHO85" s="15"/>
      <c r="DHP85" s="197"/>
      <c r="DHQ85" s="197"/>
      <c r="DHR85" s="197"/>
      <c r="DHS85" s="197"/>
      <c r="DHT85" s="197"/>
      <c r="DHU85" s="197"/>
      <c r="DHV85" s="144"/>
      <c r="DHW85" s="198"/>
      <c r="DHX85" s="197"/>
      <c r="DHY85" s="168"/>
      <c r="DHZ85" s="168"/>
      <c r="DIA85" s="169"/>
      <c r="DIB85" s="199"/>
      <c r="DIC85" s="15"/>
      <c r="DID85" s="15"/>
      <c r="DIE85" s="197"/>
      <c r="DIF85" s="197"/>
      <c r="DIG85" s="197"/>
      <c r="DIH85" s="197"/>
      <c r="DII85" s="197"/>
      <c r="DIJ85" s="197"/>
      <c r="DIK85" s="144"/>
      <c r="DIL85" s="198"/>
      <c r="DIM85" s="197"/>
      <c r="DIN85" s="168"/>
      <c r="DIO85" s="168"/>
      <c r="DIP85" s="169"/>
      <c r="DIQ85" s="199"/>
      <c r="DIR85" s="15"/>
      <c r="DIS85" s="15"/>
      <c r="DIT85" s="197"/>
      <c r="DIU85" s="197"/>
      <c r="DIV85" s="197"/>
      <c r="DIW85" s="197"/>
      <c r="DIX85" s="197"/>
      <c r="DIY85" s="197"/>
      <c r="DIZ85" s="144"/>
      <c r="DJA85" s="198"/>
      <c r="DJB85" s="197"/>
      <c r="DJC85" s="168"/>
      <c r="DJD85" s="168"/>
      <c r="DJE85" s="169"/>
      <c r="DJF85" s="199"/>
      <c r="DJG85" s="15"/>
      <c r="DJH85" s="15"/>
      <c r="DJI85" s="197"/>
      <c r="DJJ85" s="197"/>
      <c r="DJK85" s="197"/>
      <c r="DJL85" s="197"/>
      <c r="DJM85" s="197"/>
      <c r="DJN85" s="197"/>
      <c r="DJO85" s="144"/>
      <c r="DJP85" s="198"/>
      <c r="DJQ85" s="197"/>
      <c r="DJR85" s="168"/>
      <c r="DJS85" s="168"/>
      <c r="DJT85" s="169"/>
      <c r="DJU85" s="199"/>
      <c r="DJV85" s="15"/>
      <c r="DJW85" s="15"/>
      <c r="DJX85" s="197"/>
      <c r="DJY85" s="197"/>
      <c r="DJZ85" s="197"/>
      <c r="DKA85" s="197"/>
      <c r="DKB85" s="197"/>
      <c r="DKC85" s="197"/>
      <c r="DKD85" s="144"/>
      <c r="DKE85" s="198"/>
      <c r="DKF85" s="197"/>
      <c r="DKG85" s="168"/>
      <c r="DKH85" s="168"/>
      <c r="DKI85" s="169"/>
      <c r="DKJ85" s="199"/>
      <c r="DKK85" s="15"/>
      <c r="DKL85" s="15"/>
      <c r="DKM85" s="197"/>
      <c r="DKN85" s="197"/>
      <c r="DKO85" s="197"/>
      <c r="DKP85" s="197"/>
      <c r="DKQ85" s="197"/>
      <c r="DKR85" s="197"/>
      <c r="DKS85" s="144"/>
      <c r="DKT85" s="198"/>
      <c r="DKU85" s="197"/>
      <c r="DKV85" s="168"/>
      <c r="DKW85" s="168"/>
      <c r="DKX85" s="169"/>
      <c r="DKY85" s="199"/>
      <c r="DKZ85" s="15"/>
      <c r="DLA85" s="15"/>
      <c r="DLB85" s="197"/>
      <c r="DLC85" s="197"/>
      <c r="DLD85" s="197"/>
      <c r="DLE85" s="197"/>
      <c r="DLF85" s="197"/>
      <c r="DLG85" s="197"/>
      <c r="DLH85" s="144"/>
      <c r="DLI85" s="198"/>
      <c r="DLJ85" s="197"/>
      <c r="DLK85" s="168"/>
      <c r="DLL85" s="168"/>
      <c r="DLM85" s="169"/>
      <c r="DLN85" s="199"/>
      <c r="DLO85" s="15"/>
      <c r="DLP85" s="15"/>
      <c r="DLQ85" s="197"/>
      <c r="DLR85" s="197"/>
      <c r="DLS85" s="197"/>
      <c r="DLT85" s="197"/>
      <c r="DLU85" s="197"/>
      <c r="DLV85" s="197"/>
      <c r="DLW85" s="144"/>
      <c r="DLX85" s="198"/>
      <c r="DLY85" s="197"/>
      <c r="DLZ85" s="168"/>
      <c r="DMA85" s="168"/>
      <c r="DMB85" s="169"/>
      <c r="DMC85" s="199"/>
      <c r="DMD85" s="15"/>
      <c r="DME85" s="15"/>
      <c r="DMF85" s="197"/>
      <c r="DMG85" s="197"/>
      <c r="DMH85" s="197"/>
      <c r="DMI85" s="197"/>
      <c r="DMJ85" s="197"/>
      <c r="DMK85" s="197"/>
      <c r="DML85" s="144"/>
      <c r="DMM85" s="198"/>
      <c r="DMN85" s="197"/>
      <c r="DMO85" s="168"/>
      <c r="DMP85" s="168"/>
      <c r="DMQ85" s="169"/>
      <c r="DMR85" s="199"/>
      <c r="DMS85" s="15"/>
      <c r="DMT85" s="15"/>
      <c r="DMU85" s="197"/>
      <c r="DMV85" s="197"/>
      <c r="DMW85" s="197"/>
      <c r="DMX85" s="197"/>
      <c r="DMY85" s="197"/>
      <c r="DMZ85" s="197"/>
      <c r="DNA85" s="144"/>
      <c r="DNB85" s="198"/>
      <c r="DNC85" s="197"/>
      <c r="DND85" s="168"/>
      <c r="DNE85" s="168"/>
      <c r="DNF85" s="169"/>
      <c r="DNG85" s="199"/>
      <c r="DNH85" s="15"/>
      <c r="DNI85" s="15"/>
      <c r="DNJ85" s="197"/>
      <c r="DNK85" s="197"/>
      <c r="DNL85" s="197"/>
      <c r="DNM85" s="197"/>
      <c r="DNN85" s="197"/>
      <c r="DNO85" s="197"/>
      <c r="DNP85" s="144"/>
      <c r="DNQ85" s="198"/>
      <c r="DNR85" s="197"/>
      <c r="DNS85" s="168"/>
      <c r="DNT85" s="168"/>
      <c r="DNU85" s="169"/>
      <c r="DNV85" s="199"/>
      <c r="DNW85" s="15"/>
      <c r="DNX85" s="15"/>
      <c r="DNY85" s="197"/>
      <c r="DNZ85" s="197"/>
      <c r="DOA85" s="197"/>
      <c r="DOB85" s="197"/>
      <c r="DOC85" s="197"/>
      <c r="DOD85" s="197"/>
      <c r="DOE85" s="144"/>
      <c r="DOF85" s="198"/>
      <c r="DOG85" s="197"/>
      <c r="DOH85" s="168"/>
      <c r="DOI85" s="168"/>
      <c r="DOJ85" s="169"/>
      <c r="DOK85" s="199"/>
      <c r="DOL85" s="15"/>
      <c r="DOM85" s="15"/>
      <c r="DON85" s="197"/>
      <c r="DOO85" s="197"/>
      <c r="DOP85" s="197"/>
      <c r="DOQ85" s="197"/>
      <c r="DOR85" s="197"/>
      <c r="DOS85" s="197"/>
      <c r="DOT85" s="144"/>
      <c r="DOU85" s="198"/>
      <c r="DOV85" s="197"/>
      <c r="DOW85" s="168"/>
      <c r="DOX85" s="168"/>
      <c r="DOY85" s="169"/>
      <c r="DOZ85" s="199"/>
      <c r="DPA85" s="15"/>
      <c r="DPB85" s="15"/>
      <c r="DPC85" s="197"/>
      <c r="DPD85" s="197"/>
      <c r="DPE85" s="197"/>
      <c r="DPF85" s="197"/>
      <c r="DPG85" s="197"/>
      <c r="DPH85" s="197"/>
      <c r="DPI85" s="144"/>
      <c r="DPJ85" s="198"/>
      <c r="DPK85" s="197"/>
      <c r="DPL85" s="168"/>
      <c r="DPM85" s="168"/>
      <c r="DPN85" s="169"/>
      <c r="DPO85" s="199"/>
      <c r="DPP85" s="15"/>
      <c r="DPQ85" s="15"/>
      <c r="DPR85" s="197"/>
      <c r="DPS85" s="197"/>
      <c r="DPT85" s="197"/>
      <c r="DPU85" s="197"/>
      <c r="DPV85" s="197"/>
      <c r="DPW85" s="197"/>
      <c r="DPX85" s="144"/>
      <c r="DPY85" s="198"/>
      <c r="DPZ85" s="197"/>
      <c r="DQA85" s="168"/>
      <c r="DQB85" s="168"/>
      <c r="DQC85" s="169"/>
      <c r="DQD85" s="199"/>
      <c r="DQE85" s="15"/>
      <c r="DQF85" s="15"/>
      <c r="DQG85" s="197"/>
      <c r="DQH85" s="197"/>
      <c r="DQI85" s="197"/>
      <c r="DQJ85" s="197"/>
      <c r="DQK85" s="197"/>
      <c r="DQL85" s="197"/>
      <c r="DQM85" s="144"/>
      <c r="DQN85" s="198"/>
      <c r="DQO85" s="197"/>
      <c r="DQP85" s="168"/>
      <c r="DQQ85" s="168"/>
      <c r="DQR85" s="169"/>
      <c r="DQS85" s="199"/>
      <c r="DQT85" s="15"/>
      <c r="DQU85" s="15"/>
      <c r="DQV85" s="197"/>
      <c r="DQW85" s="197"/>
      <c r="DQX85" s="197"/>
      <c r="DQY85" s="197"/>
      <c r="DQZ85" s="197"/>
      <c r="DRA85" s="197"/>
      <c r="DRB85" s="144"/>
      <c r="DRC85" s="198"/>
      <c r="DRD85" s="197"/>
      <c r="DRE85" s="168"/>
      <c r="DRF85" s="168"/>
      <c r="DRG85" s="169"/>
      <c r="DRH85" s="199"/>
      <c r="DRI85" s="15"/>
      <c r="DRJ85" s="15"/>
      <c r="DRK85" s="197"/>
      <c r="DRL85" s="197"/>
      <c r="DRM85" s="197"/>
      <c r="DRN85" s="197"/>
      <c r="DRO85" s="197"/>
      <c r="DRP85" s="197"/>
      <c r="DRQ85" s="144"/>
      <c r="DRR85" s="198"/>
      <c r="DRS85" s="197"/>
      <c r="DRT85" s="168"/>
      <c r="DRU85" s="168"/>
      <c r="DRV85" s="169"/>
      <c r="DRW85" s="199"/>
      <c r="DRX85" s="15"/>
      <c r="DRY85" s="15"/>
      <c r="DRZ85" s="197"/>
      <c r="DSA85" s="197"/>
      <c r="DSB85" s="197"/>
      <c r="DSC85" s="197"/>
      <c r="DSD85" s="197"/>
      <c r="DSE85" s="197"/>
      <c r="DSF85" s="144"/>
      <c r="DSG85" s="198"/>
      <c r="DSH85" s="197"/>
      <c r="DSI85" s="168"/>
      <c r="DSJ85" s="168"/>
      <c r="DSK85" s="169"/>
      <c r="DSL85" s="199"/>
      <c r="DSM85" s="15"/>
      <c r="DSN85" s="15"/>
      <c r="DSO85" s="197"/>
      <c r="DSP85" s="197"/>
      <c r="DSQ85" s="197"/>
      <c r="DSR85" s="197"/>
      <c r="DSS85" s="197"/>
      <c r="DST85" s="197"/>
      <c r="DSU85" s="144"/>
      <c r="DSV85" s="198"/>
      <c r="DSW85" s="197"/>
      <c r="DSX85" s="168"/>
      <c r="DSY85" s="168"/>
      <c r="DSZ85" s="169"/>
      <c r="DTA85" s="199"/>
      <c r="DTB85" s="15"/>
      <c r="DTC85" s="15"/>
      <c r="DTD85" s="197"/>
      <c r="DTE85" s="197"/>
      <c r="DTF85" s="197"/>
      <c r="DTG85" s="197"/>
      <c r="DTH85" s="197"/>
      <c r="DTI85" s="197"/>
      <c r="DTJ85" s="144"/>
      <c r="DTK85" s="198"/>
      <c r="DTL85" s="197"/>
      <c r="DTM85" s="168"/>
      <c r="DTN85" s="168"/>
      <c r="DTO85" s="169"/>
      <c r="DTP85" s="199"/>
      <c r="DTQ85" s="15"/>
      <c r="DTR85" s="15"/>
      <c r="DTS85" s="197"/>
      <c r="DTT85" s="197"/>
      <c r="DTU85" s="197"/>
      <c r="DTV85" s="197"/>
      <c r="DTW85" s="197"/>
      <c r="DTX85" s="197"/>
      <c r="DTY85" s="144"/>
      <c r="DTZ85" s="198"/>
      <c r="DUA85" s="197"/>
      <c r="DUB85" s="168"/>
      <c r="DUC85" s="168"/>
      <c r="DUD85" s="169"/>
      <c r="DUE85" s="199"/>
      <c r="DUF85" s="15"/>
      <c r="DUG85" s="15"/>
      <c r="DUH85" s="197"/>
      <c r="DUI85" s="197"/>
      <c r="DUJ85" s="197"/>
      <c r="DUK85" s="197"/>
      <c r="DUL85" s="197"/>
      <c r="DUM85" s="197"/>
      <c r="DUN85" s="144"/>
      <c r="DUO85" s="198"/>
      <c r="DUP85" s="197"/>
      <c r="DUQ85" s="168"/>
      <c r="DUR85" s="168"/>
      <c r="DUS85" s="169"/>
      <c r="DUT85" s="199"/>
      <c r="DUU85" s="15"/>
      <c r="DUV85" s="15"/>
      <c r="DUW85" s="197"/>
      <c r="DUX85" s="197"/>
      <c r="DUY85" s="197"/>
      <c r="DUZ85" s="197"/>
      <c r="DVA85" s="197"/>
      <c r="DVB85" s="197"/>
      <c r="DVC85" s="144"/>
      <c r="DVD85" s="198"/>
      <c r="DVE85" s="197"/>
      <c r="DVF85" s="168"/>
      <c r="DVG85" s="168"/>
      <c r="DVH85" s="169"/>
      <c r="DVI85" s="199"/>
      <c r="DVJ85" s="15"/>
      <c r="DVK85" s="15"/>
      <c r="DVL85" s="197"/>
      <c r="DVM85" s="197"/>
      <c r="DVN85" s="197"/>
      <c r="DVO85" s="197"/>
      <c r="DVP85" s="197"/>
      <c r="DVQ85" s="197"/>
      <c r="DVR85" s="144"/>
      <c r="DVS85" s="198"/>
      <c r="DVT85" s="197"/>
      <c r="DVU85" s="168"/>
      <c r="DVV85" s="168"/>
      <c r="DVW85" s="169"/>
      <c r="DVX85" s="199"/>
      <c r="DVY85" s="15"/>
      <c r="DVZ85" s="15"/>
      <c r="DWA85" s="197"/>
      <c r="DWB85" s="197"/>
      <c r="DWC85" s="197"/>
      <c r="DWD85" s="197"/>
      <c r="DWE85" s="197"/>
      <c r="DWF85" s="197"/>
      <c r="DWG85" s="144"/>
      <c r="DWH85" s="198"/>
      <c r="DWI85" s="197"/>
      <c r="DWJ85" s="168"/>
      <c r="DWK85" s="168"/>
      <c r="DWL85" s="169"/>
      <c r="DWM85" s="199"/>
      <c r="DWN85" s="15"/>
      <c r="DWO85" s="15"/>
      <c r="DWP85" s="197"/>
      <c r="DWQ85" s="197"/>
      <c r="DWR85" s="197"/>
      <c r="DWS85" s="197"/>
      <c r="DWT85" s="197"/>
      <c r="DWU85" s="197"/>
      <c r="DWV85" s="144"/>
      <c r="DWW85" s="198"/>
      <c r="DWX85" s="197"/>
      <c r="DWY85" s="168"/>
      <c r="DWZ85" s="168"/>
      <c r="DXA85" s="169"/>
      <c r="DXB85" s="199"/>
      <c r="DXC85" s="15"/>
      <c r="DXD85" s="15"/>
      <c r="DXE85" s="197"/>
      <c r="DXF85" s="197"/>
      <c r="DXG85" s="197"/>
      <c r="DXH85" s="197"/>
      <c r="DXI85" s="197"/>
      <c r="DXJ85" s="197"/>
      <c r="DXK85" s="144"/>
      <c r="DXL85" s="198"/>
      <c r="DXM85" s="197"/>
      <c r="DXN85" s="168"/>
      <c r="DXO85" s="168"/>
      <c r="DXP85" s="169"/>
      <c r="DXQ85" s="199"/>
      <c r="DXR85" s="15"/>
      <c r="DXS85" s="15"/>
      <c r="DXT85" s="197"/>
      <c r="DXU85" s="197"/>
      <c r="DXV85" s="197"/>
      <c r="DXW85" s="197"/>
      <c r="DXX85" s="197"/>
      <c r="DXY85" s="197"/>
      <c r="DXZ85" s="144"/>
      <c r="DYA85" s="198"/>
      <c r="DYB85" s="197"/>
      <c r="DYC85" s="168"/>
      <c r="DYD85" s="168"/>
      <c r="DYE85" s="169"/>
      <c r="DYF85" s="199"/>
      <c r="DYG85" s="15"/>
      <c r="DYH85" s="15"/>
      <c r="DYI85" s="197"/>
      <c r="DYJ85" s="197"/>
      <c r="DYK85" s="197"/>
      <c r="DYL85" s="197"/>
      <c r="DYM85" s="197"/>
      <c r="DYN85" s="197"/>
      <c r="DYO85" s="144"/>
      <c r="DYP85" s="198"/>
      <c r="DYQ85" s="197"/>
      <c r="DYR85" s="168"/>
      <c r="DYS85" s="168"/>
      <c r="DYT85" s="169"/>
      <c r="DYU85" s="199"/>
      <c r="DYV85" s="15"/>
      <c r="DYW85" s="15"/>
      <c r="DYX85" s="197"/>
      <c r="DYY85" s="197"/>
      <c r="DYZ85" s="197"/>
      <c r="DZA85" s="197"/>
      <c r="DZB85" s="197"/>
      <c r="DZC85" s="197"/>
      <c r="DZD85" s="144"/>
      <c r="DZE85" s="198"/>
      <c r="DZF85" s="197"/>
      <c r="DZG85" s="168"/>
      <c r="DZH85" s="168"/>
      <c r="DZI85" s="169"/>
      <c r="DZJ85" s="199"/>
      <c r="DZK85" s="15"/>
      <c r="DZL85" s="15"/>
      <c r="DZM85" s="197"/>
      <c r="DZN85" s="197"/>
      <c r="DZO85" s="197"/>
      <c r="DZP85" s="197"/>
      <c r="DZQ85" s="197"/>
      <c r="DZR85" s="197"/>
      <c r="DZS85" s="144"/>
      <c r="DZT85" s="198"/>
      <c r="DZU85" s="197"/>
      <c r="DZV85" s="168"/>
      <c r="DZW85" s="168"/>
      <c r="DZX85" s="169"/>
      <c r="DZY85" s="199"/>
      <c r="DZZ85" s="15"/>
      <c r="EAA85" s="15"/>
      <c r="EAB85" s="197"/>
      <c r="EAC85" s="197"/>
      <c r="EAD85" s="197"/>
      <c r="EAE85" s="197"/>
      <c r="EAF85" s="197"/>
      <c r="EAG85" s="197"/>
      <c r="EAH85" s="144"/>
      <c r="EAI85" s="198"/>
      <c r="EAJ85" s="197"/>
      <c r="EAK85" s="168"/>
      <c r="EAL85" s="168"/>
      <c r="EAM85" s="169"/>
      <c r="EAN85" s="199"/>
      <c r="EAO85" s="15"/>
      <c r="EAP85" s="15"/>
      <c r="EAQ85" s="197"/>
      <c r="EAR85" s="197"/>
      <c r="EAS85" s="197"/>
      <c r="EAT85" s="197"/>
      <c r="EAU85" s="197"/>
      <c r="EAV85" s="197"/>
      <c r="EAW85" s="144"/>
      <c r="EAX85" s="198"/>
      <c r="EAY85" s="197"/>
      <c r="EAZ85" s="168"/>
      <c r="EBA85" s="168"/>
      <c r="EBB85" s="169"/>
      <c r="EBC85" s="199"/>
      <c r="EBD85" s="15"/>
      <c r="EBE85" s="15"/>
      <c r="EBF85" s="197"/>
      <c r="EBG85" s="197"/>
      <c r="EBH85" s="197"/>
      <c r="EBI85" s="197"/>
      <c r="EBJ85" s="197"/>
      <c r="EBK85" s="197"/>
      <c r="EBL85" s="144"/>
      <c r="EBM85" s="198"/>
      <c r="EBN85" s="197"/>
      <c r="EBO85" s="168"/>
      <c r="EBP85" s="168"/>
      <c r="EBQ85" s="169"/>
      <c r="EBR85" s="199"/>
      <c r="EBS85" s="15"/>
      <c r="EBT85" s="15"/>
      <c r="EBU85" s="197"/>
      <c r="EBV85" s="197"/>
      <c r="EBW85" s="197"/>
      <c r="EBX85" s="197"/>
      <c r="EBY85" s="197"/>
      <c r="EBZ85" s="197"/>
      <c r="ECA85" s="144"/>
      <c r="ECB85" s="198"/>
      <c r="ECC85" s="197"/>
      <c r="ECD85" s="168"/>
      <c r="ECE85" s="168"/>
      <c r="ECF85" s="169"/>
      <c r="ECG85" s="199"/>
      <c r="ECH85" s="15"/>
      <c r="ECI85" s="15"/>
      <c r="ECJ85" s="197"/>
      <c r="ECK85" s="197"/>
      <c r="ECL85" s="197"/>
      <c r="ECM85" s="197"/>
      <c r="ECN85" s="197"/>
      <c r="ECO85" s="197"/>
      <c r="ECP85" s="144"/>
      <c r="ECQ85" s="198"/>
      <c r="ECR85" s="197"/>
      <c r="ECS85" s="168"/>
      <c r="ECT85" s="168"/>
      <c r="ECU85" s="169"/>
      <c r="ECV85" s="199"/>
      <c r="ECW85" s="15"/>
      <c r="ECX85" s="15"/>
      <c r="ECY85" s="197"/>
      <c r="ECZ85" s="197"/>
      <c r="EDA85" s="197"/>
      <c r="EDB85" s="197"/>
      <c r="EDC85" s="197"/>
      <c r="EDD85" s="197"/>
      <c r="EDE85" s="144"/>
      <c r="EDF85" s="198"/>
      <c r="EDG85" s="197"/>
      <c r="EDH85" s="168"/>
      <c r="EDI85" s="168"/>
      <c r="EDJ85" s="169"/>
      <c r="EDK85" s="199"/>
      <c r="EDL85" s="15"/>
      <c r="EDM85" s="15"/>
      <c r="EDN85" s="197"/>
      <c r="EDO85" s="197"/>
      <c r="EDP85" s="197"/>
      <c r="EDQ85" s="197"/>
      <c r="EDR85" s="197"/>
      <c r="EDS85" s="197"/>
      <c r="EDT85" s="144"/>
      <c r="EDU85" s="198"/>
      <c r="EDV85" s="197"/>
      <c r="EDW85" s="168"/>
      <c r="EDX85" s="168"/>
      <c r="EDY85" s="169"/>
      <c r="EDZ85" s="199"/>
      <c r="EEA85" s="15"/>
      <c r="EEB85" s="15"/>
      <c r="EEC85" s="197"/>
      <c r="EED85" s="197"/>
      <c r="EEE85" s="197"/>
      <c r="EEF85" s="197"/>
      <c r="EEG85" s="197"/>
      <c r="EEH85" s="197"/>
      <c r="EEI85" s="144"/>
      <c r="EEJ85" s="198"/>
      <c r="EEK85" s="197"/>
      <c r="EEL85" s="168"/>
      <c r="EEM85" s="168"/>
      <c r="EEN85" s="169"/>
      <c r="EEO85" s="199"/>
      <c r="EEP85" s="15"/>
      <c r="EEQ85" s="15"/>
      <c r="EER85" s="197"/>
      <c r="EES85" s="197"/>
      <c r="EET85" s="197"/>
      <c r="EEU85" s="197"/>
      <c r="EEV85" s="197"/>
      <c r="EEW85" s="197"/>
      <c r="EEX85" s="144"/>
      <c r="EEY85" s="198"/>
      <c r="EEZ85" s="197"/>
      <c r="EFA85" s="168"/>
      <c r="EFB85" s="168"/>
      <c r="EFC85" s="169"/>
      <c r="EFD85" s="199"/>
      <c r="EFE85" s="15"/>
      <c r="EFF85" s="15"/>
      <c r="EFG85" s="197"/>
      <c r="EFH85" s="197"/>
      <c r="EFI85" s="197"/>
      <c r="EFJ85" s="197"/>
      <c r="EFK85" s="197"/>
      <c r="EFL85" s="197"/>
      <c r="EFM85" s="144"/>
      <c r="EFN85" s="198"/>
      <c r="EFO85" s="197"/>
      <c r="EFP85" s="168"/>
      <c r="EFQ85" s="168"/>
      <c r="EFR85" s="169"/>
      <c r="EFS85" s="199"/>
      <c r="EFT85" s="15"/>
      <c r="EFU85" s="15"/>
      <c r="EFV85" s="197"/>
      <c r="EFW85" s="197"/>
      <c r="EFX85" s="197"/>
      <c r="EFY85" s="197"/>
      <c r="EFZ85" s="197"/>
      <c r="EGA85" s="197"/>
      <c r="EGB85" s="144"/>
      <c r="EGC85" s="198"/>
      <c r="EGD85" s="197"/>
      <c r="EGE85" s="168"/>
      <c r="EGF85" s="168"/>
      <c r="EGG85" s="169"/>
      <c r="EGH85" s="199"/>
      <c r="EGI85" s="15"/>
      <c r="EGJ85" s="15"/>
      <c r="EGK85" s="197"/>
      <c r="EGL85" s="197"/>
      <c r="EGM85" s="197"/>
      <c r="EGN85" s="197"/>
      <c r="EGO85" s="197"/>
      <c r="EGP85" s="197"/>
      <c r="EGQ85" s="144"/>
      <c r="EGR85" s="198"/>
      <c r="EGS85" s="197"/>
      <c r="EGT85" s="168"/>
      <c r="EGU85" s="168"/>
      <c r="EGV85" s="169"/>
      <c r="EGW85" s="199"/>
      <c r="EGX85" s="15"/>
      <c r="EGY85" s="15"/>
      <c r="EGZ85" s="197"/>
      <c r="EHA85" s="197"/>
      <c r="EHB85" s="197"/>
      <c r="EHC85" s="197"/>
      <c r="EHD85" s="197"/>
      <c r="EHE85" s="197"/>
      <c r="EHF85" s="144"/>
      <c r="EHG85" s="198"/>
      <c r="EHH85" s="197"/>
      <c r="EHI85" s="168"/>
      <c r="EHJ85" s="168"/>
      <c r="EHK85" s="169"/>
      <c r="EHL85" s="199"/>
      <c r="EHM85" s="15"/>
      <c r="EHN85" s="15"/>
      <c r="EHO85" s="197"/>
      <c r="EHP85" s="197"/>
      <c r="EHQ85" s="197"/>
      <c r="EHR85" s="197"/>
      <c r="EHS85" s="197"/>
      <c r="EHT85" s="197"/>
      <c r="EHU85" s="144"/>
      <c r="EHV85" s="198"/>
      <c r="EHW85" s="197"/>
      <c r="EHX85" s="168"/>
      <c r="EHY85" s="168"/>
      <c r="EHZ85" s="169"/>
      <c r="EIA85" s="199"/>
      <c r="EIB85" s="15"/>
      <c r="EIC85" s="15"/>
      <c r="EID85" s="197"/>
      <c r="EIE85" s="197"/>
      <c r="EIF85" s="197"/>
      <c r="EIG85" s="197"/>
      <c r="EIH85" s="197"/>
      <c r="EII85" s="197"/>
      <c r="EIJ85" s="144"/>
      <c r="EIK85" s="198"/>
      <c r="EIL85" s="197"/>
      <c r="EIM85" s="168"/>
      <c r="EIN85" s="168"/>
      <c r="EIO85" s="169"/>
      <c r="EIP85" s="199"/>
      <c r="EIQ85" s="15"/>
      <c r="EIR85" s="15"/>
      <c r="EIS85" s="197"/>
      <c r="EIT85" s="197"/>
      <c r="EIU85" s="197"/>
      <c r="EIV85" s="197"/>
      <c r="EIW85" s="197"/>
      <c r="EIX85" s="197"/>
      <c r="EIY85" s="144"/>
      <c r="EIZ85" s="198"/>
      <c r="EJA85" s="197"/>
      <c r="EJB85" s="168"/>
      <c r="EJC85" s="168"/>
      <c r="EJD85" s="169"/>
      <c r="EJE85" s="199"/>
      <c r="EJF85" s="15"/>
      <c r="EJG85" s="15"/>
      <c r="EJH85" s="197"/>
      <c r="EJI85" s="197"/>
      <c r="EJJ85" s="197"/>
      <c r="EJK85" s="197"/>
      <c r="EJL85" s="197"/>
      <c r="EJM85" s="197"/>
      <c r="EJN85" s="144"/>
      <c r="EJO85" s="198"/>
      <c r="EJP85" s="197"/>
      <c r="EJQ85" s="168"/>
      <c r="EJR85" s="168"/>
      <c r="EJS85" s="169"/>
      <c r="EJT85" s="199"/>
      <c r="EJU85" s="15"/>
      <c r="EJV85" s="15"/>
      <c r="EJW85" s="197"/>
      <c r="EJX85" s="197"/>
      <c r="EJY85" s="197"/>
      <c r="EJZ85" s="197"/>
      <c r="EKA85" s="197"/>
      <c r="EKB85" s="197"/>
      <c r="EKC85" s="144"/>
      <c r="EKD85" s="198"/>
      <c r="EKE85" s="197"/>
      <c r="EKF85" s="168"/>
      <c r="EKG85" s="168"/>
      <c r="EKH85" s="169"/>
      <c r="EKI85" s="199"/>
      <c r="EKJ85" s="15"/>
      <c r="EKK85" s="15"/>
      <c r="EKL85" s="197"/>
      <c r="EKM85" s="197"/>
      <c r="EKN85" s="197"/>
      <c r="EKO85" s="197"/>
      <c r="EKP85" s="197"/>
      <c r="EKQ85" s="197"/>
      <c r="EKR85" s="144"/>
      <c r="EKS85" s="198"/>
      <c r="EKT85" s="197"/>
      <c r="EKU85" s="168"/>
      <c r="EKV85" s="168"/>
      <c r="EKW85" s="169"/>
      <c r="EKX85" s="199"/>
      <c r="EKY85" s="15"/>
      <c r="EKZ85" s="15"/>
      <c r="ELA85" s="197"/>
      <c r="ELB85" s="197"/>
      <c r="ELC85" s="197"/>
      <c r="ELD85" s="197"/>
      <c r="ELE85" s="197"/>
      <c r="ELF85" s="197"/>
      <c r="ELG85" s="144"/>
      <c r="ELH85" s="198"/>
      <c r="ELI85" s="197"/>
      <c r="ELJ85" s="168"/>
      <c r="ELK85" s="168"/>
      <c r="ELL85" s="169"/>
      <c r="ELM85" s="199"/>
      <c r="ELN85" s="15"/>
      <c r="ELO85" s="15"/>
      <c r="ELP85" s="197"/>
      <c r="ELQ85" s="197"/>
      <c r="ELR85" s="197"/>
      <c r="ELS85" s="197"/>
      <c r="ELT85" s="197"/>
      <c r="ELU85" s="197"/>
      <c r="ELV85" s="144"/>
      <c r="ELW85" s="198"/>
      <c r="ELX85" s="197"/>
      <c r="ELY85" s="168"/>
      <c r="ELZ85" s="168"/>
      <c r="EMA85" s="169"/>
      <c r="EMB85" s="199"/>
      <c r="EMC85" s="15"/>
      <c r="EMD85" s="15"/>
      <c r="EME85" s="197"/>
      <c r="EMF85" s="197"/>
      <c r="EMG85" s="197"/>
      <c r="EMH85" s="197"/>
      <c r="EMI85" s="197"/>
      <c r="EMJ85" s="197"/>
      <c r="EMK85" s="144"/>
      <c r="EML85" s="198"/>
      <c r="EMM85" s="197"/>
      <c r="EMN85" s="168"/>
      <c r="EMO85" s="168"/>
      <c r="EMP85" s="169"/>
      <c r="EMQ85" s="199"/>
      <c r="EMR85" s="15"/>
      <c r="EMS85" s="15"/>
      <c r="EMT85" s="197"/>
      <c r="EMU85" s="197"/>
      <c r="EMV85" s="197"/>
      <c r="EMW85" s="197"/>
      <c r="EMX85" s="197"/>
      <c r="EMY85" s="197"/>
      <c r="EMZ85" s="144"/>
      <c r="ENA85" s="198"/>
      <c r="ENB85" s="197"/>
      <c r="ENC85" s="168"/>
      <c r="END85" s="168"/>
      <c r="ENE85" s="169"/>
      <c r="ENF85" s="199"/>
      <c r="ENG85" s="15"/>
      <c r="ENH85" s="15"/>
      <c r="ENI85" s="197"/>
      <c r="ENJ85" s="197"/>
      <c r="ENK85" s="197"/>
      <c r="ENL85" s="197"/>
      <c r="ENM85" s="197"/>
      <c r="ENN85" s="197"/>
      <c r="ENO85" s="144"/>
      <c r="ENP85" s="198"/>
      <c r="ENQ85" s="197"/>
      <c r="ENR85" s="168"/>
      <c r="ENS85" s="168"/>
      <c r="ENT85" s="169"/>
      <c r="ENU85" s="199"/>
      <c r="ENV85" s="15"/>
      <c r="ENW85" s="15"/>
      <c r="ENX85" s="197"/>
      <c r="ENY85" s="197"/>
      <c r="ENZ85" s="197"/>
      <c r="EOA85" s="197"/>
      <c r="EOB85" s="197"/>
      <c r="EOC85" s="197"/>
      <c r="EOD85" s="144"/>
      <c r="EOE85" s="198"/>
      <c r="EOF85" s="197"/>
      <c r="EOG85" s="168"/>
      <c r="EOH85" s="168"/>
      <c r="EOI85" s="169"/>
      <c r="EOJ85" s="199"/>
      <c r="EOK85" s="15"/>
      <c r="EOL85" s="15"/>
      <c r="EOM85" s="197"/>
      <c r="EON85" s="197"/>
      <c r="EOO85" s="197"/>
      <c r="EOP85" s="197"/>
      <c r="EOQ85" s="197"/>
      <c r="EOR85" s="197"/>
      <c r="EOS85" s="144"/>
      <c r="EOT85" s="198"/>
      <c r="EOU85" s="197"/>
      <c r="EOV85" s="168"/>
      <c r="EOW85" s="168"/>
      <c r="EOX85" s="169"/>
      <c r="EOY85" s="199"/>
      <c r="EOZ85" s="15"/>
      <c r="EPA85" s="15"/>
      <c r="EPB85" s="197"/>
      <c r="EPC85" s="197"/>
      <c r="EPD85" s="197"/>
      <c r="EPE85" s="197"/>
      <c r="EPF85" s="197"/>
      <c r="EPG85" s="197"/>
      <c r="EPH85" s="144"/>
      <c r="EPI85" s="198"/>
      <c r="EPJ85" s="197"/>
      <c r="EPK85" s="168"/>
      <c r="EPL85" s="168"/>
      <c r="EPM85" s="169"/>
      <c r="EPN85" s="199"/>
      <c r="EPO85" s="15"/>
      <c r="EPP85" s="15"/>
      <c r="EPQ85" s="197"/>
      <c r="EPR85" s="197"/>
      <c r="EPS85" s="197"/>
      <c r="EPT85" s="197"/>
      <c r="EPU85" s="197"/>
      <c r="EPV85" s="197"/>
      <c r="EPW85" s="144"/>
      <c r="EPX85" s="198"/>
      <c r="EPY85" s="197"/>
      <c r="EPZ85" s="168"/>
      <c r="EQA85" s="168"/>
      <c r="EQB85" s="169"/>
      <c r="EQC85" s="199"/>
      <c r="EQD85" s="15"/>
      <c r="EQE85" s="15"/>
      <c r="EQF85" s="197"/>
      <c r="EQG85" s="197"/>
      <c r="EQH85" s="197"/>
      <c r="EQI85" s="197"/>
      <c r="EQJ85" s="197"/>
      <c r="EQK85" s="197"/>
      <c r="EQL85" s="144"/>
      <c r="EQM85" s="198"/>
      <c r="EQN85" s="197"/>
      <c r="EQO85" s="168"/>
      <c r="EQP85" s="168"/>
      <c r="EQQ85" s="169"/>
      <c r="EQR85" s="199"/>
      <c r="EQS85" s="15"/>
      <c r="EQT85" s="15"/>
      <c r="EQU85" s="197"/>
      <c r="EQV85" s="197"/>
      <c r="EQW85" s="197"/>
      <c r="EQX85" s="197"/>
      <c r="EQY85" s="197"/>
      <c r="EQZ85" s="197"/>
      <c r="ERA85" s="144"/>
      <c r="ERB85" s="198"/>
      <c r="ERC85" s="197"/>
      <c r="ERD85" s="168"/>
      <c r="ERE85" s="168"/>
      <c r="ERF85" s="169"/>
      <c r="ERG85" s="199"/>
      <c r="ERH85" s="15"/>
      <c r="ERI85" s="15"/>
      <c r="ERJ85" s="197"/>
      <c r="ERK85" s="197"/>
      <c r="ERL85" s="197"/>
      <c r="ERM85" s="197"/>
      <c r="ERN85" s="197"/>
      <c r="ERO85" s="197"/>
      <c r="ERP85" s="144"/>
      <c r="ERQ85" s="198"/>
      <c r="ERR85" s="197"/>
      <c r="ERS85" s="168"/>
      <c r="ERT85" s="168"/>
      <c r="ERU85" s="169"/>
      <c r="ERV85" s="199"/>
      <c r="ERW85" s="15"/>
      <c r="ERX85" s="15"/>
      <c r="ERY85" s="197"/>
      <c r="ERZ85" s="197"/>
      <c r="ESA85" s="197"/>
      <c r="ESB85" s="197"/>
      <c r="ESC85" s="197"/>
      <c r="ESD85" s="197"/>
      <c r="ESE85" s="144"/>
      <c r="ESF85" s="198"/>
      <c r="ESG85" s="197"/>
      <c r="ESH85" s="168"/>
      <c r="ESI85" s="168"/>
      <c r="ESJ85" s="169"/>
      <c r="ESK85" s="199"/>
      <c r="ESL85" s="15"/>
      <c r="ESM85" s="15"/>
      <c r="ESN85" s="197"/>
      <c r="ESO85" s="197"/>
      <c r="ESP85" s="197"/>
      <c r="ESQ85" s="197"/>
      <c r="ESR85" s="197"/>
      <c r="ESS85" s="197"/>
      <c r="EST85" s="144"/>
      <c r="ESU85" s="198"/>
      <c r="ESV85" s="197"/>
      <c r="ESW85" s="168"/>
      <c r="ESX85" s="168"/>
      <c r="ESY85" s="169"/>
      <c r="ESZ85" s="199"/>
      <c r="ETA85" s="15"/>
      <c r="ETB85" s="15"/>
      <c r="ETC85" s="197"/>
      <c r="ETD85" s="197"/>
      <c r="ETE85" s="197"/>
      <c r="ETF85" s="197"/>
      <c r="ETG85" s="197"/>
      <c r="ETH85" s="197"/>
      <c r="ETI85" s="144"/>
      <c r="ETJ85" s="198"/>
      <c r="ETK85" s="197"/>
      <c r="ETL85" s="168"/>
      <c r="ETM85" s="168"/>
      <c r="ETN85" s="169"/>
      <c r="ETO85" s="199"/>
      <c r="ETP85" s="15"/>
      <c r="ETQ85" s="15"/>
      <c r="ETR85" s="197"/>
      <c r="ETS85" s="197"/>
      <c r="ETT85" s="197"/>
      <c r="ETU85" s="197"/>
      <c r="ETV85" s="197"/>
      <c r="ETW85" s="197"/>
      <c r="ETX85" s="144"/>
      <c r="ETY85" s="198"/>
      <c r="ETZ85" s="197"/>
      <c r="EUA85" s="168"/>
      <c r="EUB85" s="168"/>
      <c r="EUC85" s="169"/>
      <c r="EUD85" s="199"/>
      <c r="EUE85" s="15"/>
      <c r="EUF85" s="15"/>
      <c r="EUG85" s="197"/>
      <c r="EUH85" s="197"/>
      <c r="EUI85" s="197"/>
      <c r="EUJ85" s="197"/>
      <c r="EUK85" s="197"/>
      <c r="EUL85" s="197"/>
      <c r="EUM85" s="144"/>
      <c r="EUN85" s="198"/>
      <c r="EUO85" s="197"/>
      <c r="EUP85" s="168"/>
      <c r="EUQ85" s="168"/>
      <c r="EUR85" s="169"/>
      <c r="EUS85" s="199"/>
      <c r="EUT85" s="15"/>
      <c r="EUU85" s="15"/>
      <c r="EUV85" s="197"/>
      <c r="EUW85" s="197"/>
      <c r="EUX85" s="197"/>
      <c r="EUY85" s="197"/>
      <c r="EUZ85" s="197"/>
      <c r="EVA85" s="197"/>
      <c r="EVB85" s="144"/>
      <c r="EVC85" s="198"/>
      <c r="EVD85" s="197"/>
      <c r="EVE85" s="168"/>
      <c r="EVF85" s="168"/>
      <c r="EVG85" s="169"/>
      <c r="EVH85" s="199"/>
      <c r="EVI85" s="15"/>
      <c r="EVJ85" s="15"/>
      <c r="EVK85" s="197"/>
      <c r="EVL85" s="197"/>
      <c r="EVM85" s="197"/>
      <c r="EVN85" s="197"/>
      <c r="EVO85" s="197"/>
      <c r="EVP85" s="197"/>
      <c r="EVQ85" s="144"/>
      <c r="EVR85" s="198"/>
      <c r="EVS85" s="197"/>
      <c r="EVT85" s="168"/>
      <c r="EVU85" s="168"/>
      <c r="EVV85" s="169"/>
      <c r="EVW85" s="199"/>
      <c r="EVX85" s="15"/>
      <c r="EVY85" s="15"/>
      <c r="EVZ85" s="197"/>
      <c r="EWA85" s="197"/>
      <c r="EWB85" s="197"/>
      <c r="EWC85" s="197"/>
      <c r="EWD85" s="197"/>
      <c r="EWE85" s="197"/>
      <c r="EWF85" s="144"/>
      <c r="EWG85" s="198"/>
      <c r="EWH85" s="197"/>
      <c r="EWI85" s="168"/>
      <c r="EWJ85" s="168"/>
      <c r="EWK85" s="169"/>
      <c r="EWL85" s="199"/>
      <c r="EWM85" s="15"/>
      <c r="EWN85" s="15"/>
      <c r="EWO85" s="197"/>
      <c r="EWP85" s="197"/>
      <c r="EWQ85" s="197"/>
      <c r="EWR85" s="197"/>
      <c r="EWS85" s="197"/>
      <c r="EWT85" s="197"/>
      <c r="EWU85" s="144"/>
      <c r="EWV85" s="198"/>
      <c r="EWW85" s="197"/>
      <c r="EWX85" s="168"/>
      <c r="EWY85" s="168"/>
      <c r="EWZ85" s="169"/>
      <c r="EXA85" s="199"/>
      <c r="EXB85" s="15"/>
      <c r="EXC85" s="15"/>
      <c r="EXD85" s="197"/>
      <c r="EXE85" s="197"/>
      <c r="EXF85" s="197"/>
      <c r="EXG85" s="197"/>
      <c r="EXH85" s="197"/>
      <c r="EXI85" s="197"/>
      <c r="EXJ85" s="144"/>
      <c r="EXK85" s="198"/>
      <c r="EXL85" s="197"/>
      <c r="EXM85" s="168"/>
      <c r="EXN85" s="168"/>
      <c r="EXO85" s="169"/>
      <c r="EXP85" s="199"/>
      <c r="EXQ85" s="15"/>
      <c r="EXR85" s="15"/>
      <c r="EXS85" s="197"/>
      <c r="EXT85" s="197"/>
      <c r="EXU85" s="197"/>
      <c r="EXV85" s="197"/>
      <c r="EXW85" s="197"/>
      <c r="EXX85" s="197"/>
      <c r="EXY85" s="144"/>
      <c r="EXZ85" s="198"/>
      <c r="EYA85" s="197"/>
      <c r="EYB85" s="168"/>
      <c r="EYC85" s="168"/>
      <c r="EYD85" s="169"/>
      <c r="EYE85" s="199"/>
      <c r="EYF85" s="15"/>
      <c r="EYG85" s="15"/>
      <c r="EYH85" s="197"/>
      <c r="EYI85" s="197"/>
      <c r="EYJ85" s="197"/>
      <c r="EYK85" s="197"/>
      <c r="EYL85" s="197"/>
      <c r="EYM85" s="197"/>
      <c r="EYN85" s="144"/>
      <c r="EYO85" s="198"/>
      <c r="EYP85" s="197"/>
      <c r="EYQ85" s="168"/>
      <c r="EYR85" s="168"/>
      <c r="EYS85" s="169"/>
      <c r="EYT85" s="199"/>
      <c r="EYU85" s="15"/>
      <c r="EYV85" s="15"/>
      <c r="EYW85" s="197"/>
      <c r="EYX85" s="197"/>
      <c r="EYY85" s="197"/>
      <c r="EYZ85" s="197"/>
      <c r="EZA85" s="197"/>
      <c r="EZB85" s="197"/>
      <c r="EZC85" s="144"/>
      <c r="EZD85" s="198"/>
      <c r="EZE85" s="197"/>
      <c r="EZF85" s="168"/>
      <c r="EZG85" s="168"/>
      <c r="EZH85" s="169"/>
      <c r="EZI85" s="199"/>
      <c r="EZJ85" s="15"/>
      <c r="EZK85" s="15"/>
      <c r="EZL85" s="197"/>
      <c r="EZM85" s="197"/>
      <c r="EZN85" s="197"/>
      <c r="EZO85" s="197"/>
      <c r="EZP85" s="197"/>
      <c r="EZQ85" s="197"/>
      <c r="EZR85" s="144"/>
      <c r="EZS85" s="198"/>
      <c r="EZT85" s="197"/>
      <c r="EZU85" s="168"/>
      <c r="EZV85" s="168"/>
      <c r="EZW85" s="169"/>
      <c r="EZX85" s="199"/>
      <c r="EZY85" s="15"/>
      <c r="EZZ85" s="15"/>
      <c r="FAA85" s="197"/>
      <c r="FAB85" s="197"/>
      <c r="FAC85" s="197"/>
      <c r="FAD85" s="197"/>
      <c r="FAE85" s="197"/>
      <c r="FAF85" s="197"/>
      <c r="FAG85" s="144"/>
      <c r="FAH85" s="198"/>
      <c r="FAI85" s="197"/>
      <c r="FAJ85" s="168"/>
      <c r="FAK85" s="168"/>
      <c r="FAL85" s="169"/>
      <c r="FAM85" s="199"/>
      <c r="FAN85" s="15"/>
      <c r="FAO85" s="15"/>
      <c r="FAP85" s="197"/>
      <c r="FAQ85" s="197"/>
      <c r="FAR85" s="197"/>
      <c r="FAS85" s="197"/>
      <c r="FAT85" s="197"/>
      <c r="FAU85" s="197"/>
      <c r="FAV85" s="144"/>
      <c r="FAW85" s="198"/>
      <c r="FAX85" s="197"/>
      <c r="FAY85" s="168"/>
      <c r="FAZ85" s="168"/>
      <c r="FBA85" s="169"/>
      <c r="FBB85" s="199"/>
      <c r="FBC85" s="15"/>
      <c r="FBD85" s="15"/>
      <c r="FBE85" s="197"/>
      <c r="FBF85" s="197"/>
      <c r="FBG85" s="197"/>
      <c r="FBH85" s="197"/>
      <c r="FBI85" s="197"/>
      <c r="FBJ85" s="197"/>
      <c r="FBK85" s="144"/>
      <c r="FBL85" s="198"/>
      <c r="FBM85" s="197"/>
      <c r="FBN85" s="168"/>
      <c r="FBO85" s="168"/>
      <c r="FBP85" s="169"/>
      <c r="FBQ85" s="199"/>
      <c r="FBR85" s="15"/>
      <c r="FBS85" s="15"/>
      <c r="FBT85" s="197"/>
      <c r="FBU85" s="197"/>
      <c r="FBV85" s="197"/>
      <c r="FBW85" s="197"/>
      <c r="FBX85" s="197"/>
      <c r="FBY85" s="197"/>
      <c r="FBZ85" s="144"/>
      <c r="FCA85" s="198"/>
      <c r="FCB85" s="197"/>
      <c r="FCC85" s="168"/>
      <c r="FCD85" s="168"/>
      <c r="FCE85" s="169"/>
      <c r="FCF85" s="199"/>
      <c r="FCG85" s="15"/>
      <c r="FCH85" s="15"/>
      <c r="FCI85" s="197"/>
      <c r="FCJ85" s="197"/>
      <c r="FCK85" s="197"/>
      <c r="FCL85" s="197"/>
      <c r="FCM85" s="197"/>
      <c r="FCN85" s="197"/>
      <c r="FCO85" s="144"/>
      <c r="FCP85" s="198"/>
      <c r="FCQ85" s="197"/>
      <c r="FCR85" s="168"/>
      <c r="FCS85" s="168"/>
      <c r="FCT85" s="169"/>
      <c r="FCU85" s="199"/>
      <c r="FCV85" s="15"/>
      <c r="FCW85" s="15"/>
      <c r="FCX85" s="197"/>
      <c r="FCY85" s="197"/>
      <c r="FCZ85" s="197"/>
      <c r="FDA85" s="197"/>
      <c r="FDB85" s="197"/>
      <c r="FDC85" s="197"/>
      <c r="FDD85" s="144"/>
      <c r="FDE85" s="198"/>
      <c r="FDF85" s="197"/>
      <c r="FDG85" s="168"/>
      <c r="FDH85" s="168"/>
      <c r="FDI85" s="169"/>
      <c r="FDJ85" s="199"/>
      <c r="FDK85" s="15"/>
      <c r="FDL85" s="15"/>
      <c r="FDM85" s="197"/>
      <c r="FDN85" s="197"/>
      <c r="FDO85" s="197"/>
      <c r="FDP85" s="197"/>
      <c r="FDQ85" s="197"/>
      <c r="FDR85" s="197"/>
      <c r="FDS85" s="144"/>
      <c r="FDT85" s="198"/>
      <c r="FDU85" s="197"/>
      <c r="FDV85" s="168"/>
      <c r="FDW85" s="168"/>
      <c r="FDX85" s="169"/>
      <c r="FDY85" s="199"/>
      <c r="FDZ85" s="15"/>
      <c r="FEA85" s="15"/>
      <c r="FEB85" s="197"/>
      <c r="FEC85" s="197"/>
      <c r="FED85" s="197"/>
      <c r="FEE85" s="197"/>
      <c r="FEF85" s="197"/>
      <c r="FEG85" s="197"/>
      <c r="FEH85" s="144"/>
      <c r="FEI85" s="198"/>
      <c r="FEJ85" s="197"/>
      <c r="FEK85" s="168"/>
      <c r="FEL85" s="168"/>
      <c r="FEM85" s="169"/>
      <c r="FEN85" s="199"/>
      <c r="FEO85" s="15"/>
      <c r="FEP85" s="15"/>
      <c r="FEQ85" s="197"/>
      <c r="FER85" s="197"/>
      <c r="FES85" s="197"/>
      <c r="FET85" s="197"/>
      <c r="FEU85" s="197"/>
      <c r="FEV85" s="197"/>
      <c r="FEW85" s="144"/>
      <c r="FEX85" s="198"/>
      <c r="FEY85" s="197"/>
      <c r="FEZ85" s="168"/>
      <c r="FFA85" s="168"/>
      <c r="FFB85" s="169"/>
      <c r="FFC85" s="199"/>
      <c r="FFD85" s="15"/>
      <c r="FFE85" s="15"/>
      <c r="FFF85" s="197"/>
      <c r="FFG85" s="197"/>
      <c r="FFH85" s="197"/>
      <c r="FFI85" s="197"/>
      <c r="FFJ85" s="197"/>
      <c r="FFK85" s="197"/>
      <c r="FFL85" s="144"/>
      <c r="FFM85" s="198"/>
      <c r="FFN85" s="197"/>
      <c r="FFO85" s="168"/>
      <c r="FFP85" s="168"/>
      <c r="FFQ85" s="169"/>
      <c r="FFR85" s="199"/>
      <c r="FFS85" s="15"/>
      <c r="FFT85" s="15"/>
      <c r="FFU85" s="197"/>
      <c r="FFV85" s="197"/>
      <c r="FFW85" s="197"/>
      <c r="FFX85" s="197"/>
      <c r="FFY85" s="197"/>
      <c r="FFZ85" s="197"/>
      <c r="FGA85" s="144"/>
      <c r="FGB85" s="198"/>
      <c r="FGC85" s="197"/>
      <c r="FGD85" s="168"/>
      <c r="FGE85" s="168"/>
      <c r="FGF85" s="169"/>
      <c r="FGG85" s="199"/>
      <c r="FGH85" s="15"/>
      <c r="FGI85" s="15"/>
      <c r="FGJ85" s="197"/>
      <c r="FGK85" s="197"/>
      <c r="FGL85" s="197"/>
      <c r="FGM85" s="197"/>
      <c r="FGN85" s="197"/>
      <c r="FGO85" s="197"/>
      <c r="FGP85" s="144"/>
      <c r="FGQ85" s="198"/>
      <c r="FGR85" s="197"/>
      <c r="FGS85" s="168"/>
      <c r="FGT85" s="168"/>
      <c r="FGU85" s="169"/>
      <c r="FGV85" s="199"/>
      <c r="FGW85" s="15"/>
      <c r="FGX85" s="15"/>
      <c r="FGY85" s="197"/>
      <c r="FGZ85" s="197"/>
      <c r="FHA85" s="197"/>
      <c r="FHB85" s="197"/>
      <c r="FHC85" s="197"/>
      <c r="FHD85" s="197"/>
      <c r="FHE85" s="144"/>
      <c r="FHF85" s="198"/>
      <c r="FHG85" s="197"/>
      <c r="FHH85" s="168"/>
      <c r="FHI85" s="168"/>
      <c r="FHJ85" s="169"/>
      <c r="FHK85" s="199"/>
      <c r="FHL85" s="15"/>
      <c r="FHM85" s="15"/>
      <c r="FHN85" s="197"/>
      <c r="FHO85" s="197"/>
      <c r="FHP85" s="197"/>
      <c r="FHQ85" s="197"/>
      <c r="FHR85" s="197"/>
      <c r="FHS85" s="197"/>
      <c r="FHT85" s="144"/>
      <c r="FHU85" s="198"/>
      <c r="FHV85" s="197"/>
      <c r="FHW85" s="168"/>
      <c r="FHX85" s="168"/>
      <c r="FHY85" s="169"/>
      <c r="FHZ85" s="199"/>
      <c r="FIA85" s="15"/>
      <c r="FIB85" s="15"/>
      <c r="FIC85" s="197"/>
      <c r="FID85" s="197"/>
      <c r="FIE85" s="197"/>
      <c r="FIF85" s="197"/>
      <c r="FIG85" s="197"/>
      <c r="FIH85" s="197"/>
      <c r="FII85" s="144"/>
      <c r="FIJ85" s="198"/>
      <c r="FIK85" s="197"/>
      <c r="FIL85" s="168"/>
      <c r="FIM85" s="168"/>
      <c r="FIN85" s="169"/>
      <c r="FIO85" s="199"/>
      <c r="FIP85" s="15"/>
      <c r="FIQ85" s="15"/>
      <c r="FIR85" s="197"/>
      <c r="FIS85" s="197"/>
      <c r="FIT85" s="197"/>
      <c r="FIU85" s="197"/>
      <c r="FIV85" s="197"/>
      <c r="FIW85" s="197"/>
      <c r="FIX85" s="144"/>
      <c r="FIY85" s="198"/>
      <c r="FIZ85" s="197"/>
      <c r="FJA85" s="168"/>
      <c r="FJB85" s="168"/>
      <c r="FJC85" s="169"/>
      <c r="FJD85" s="199"/>
      <c r="FJE85" s="15"/>
      <c r="FJF85" s="15"/>
      <c r="FJG85" s="197"/>
      <c r="FJH85" s="197"/>
      <c r="FJI85" s="197"/>
      <c r="FJJ85" s="197"/>
      <c r="FJK85" s="197"/>
      <c r="FJL85" s="197"/>
      <c r="FJM85" s="144"/>
      <c r="FJN85" s="198"/>
      <c r="FJO85" s="197"/>
      <c r="FJP85" s="168"/>
      <c r="FJQ85" s="168"/>
      <c r="FJR85" s="169"/>
      <c r="FJS85" s="199"/>
      <c r="FJT85" s="15"/>
      <c r="FJU85" s="15"/>
      <c r="FJV85" s="197"/>
      <c r="FJW85" s="197"/>
      <c r="FJX85" s="197"/>
      <c r="FJY85" s="197"/>
      <c r="FJZ85" s="197"/>
      <c r="FKA85" s="197"/>
      <c r="FKB85" s="144"/>
      <c r="FKC85" s="198"/>
      <c r="FKD85" s="197"/>
      <c r="FKE85" s="168"/>
      <c r="FKF85" s="168"/>
      <c r="FKG85" s="169"/>
      <c r="FKH85" s="199"/>
      <c r="FKI85" s="15"/>
      <c r="FKJ85" s="15"/>
      <c r="FKK85" s="197"/>
      <c r="FKL85" s="197"/>
      <c r="FKM85" s="197"/>
      <c r="FKN85" s="197"/>
      <c r="FKO85" s="197"/>
      <c r="FKP85" s="197"/>
      <c r="FKQ85" s="144"/>
      <c r="FKR85" s="198"/>
      <c r="FKS85" s="197"/>
      <c r="FKT85" s="168"/>
      <c r="FKU85" s="168"/>
      <c r="FKV85" s="169"/>
      <c r="FKW85" s="199"/>
      <c r="FKX85" s="15"/>
      <c r="FKY85" s="15"/>
      <c r="FKZ85" s="197"/>
      <c r="FLA85" s="197"/>
      <c r="FLB85" s="197"/>
      <c r="FLC85" s="197"/>
      <c r="FLD85" s="197"/>
      <c r="FLE85" s="197"/>
      <c r="FLF85" s="144"/>
      <c r="FLG85" s="198"/>
      <c r="FLH85" s="197"/>
      <c r="FLI85" s="168"/>
      <c r="FLJ85" s="168"/>
      <c r="FLK85" s="169"/>
      <c r="FLL85" s="199"/>
      <c r="FLM85" s="15"/>
      <c r="FLN85" s="15"/>
      <c r="FLO85" s="197"/>
      <c r="FLP85" s="197"/>
      <c r="FLQ85" s="197"/>
      <c r="FLR85" s="197"/>
      <c r="FLS85" s="197"/>
      <c r="FLT85" s="197"/>
      <c r="FLU85" s="144"/>
      <c r="FLV85" s="198"/>
      <c r="FLW85" s="197"/>
      <c r="FLX85" s="168"/>
      <c r="FLY85" s="168"/>
      <c r="FLZ85" s="169"/>
      <c r="FMA85" s="199"/>
      <c r="FMB85" s="15"/>
      <c r="FMC85" s="15"/>
      <c r="FMD85" s="197"/>
      <c r="FME85" s="197"/>
      <c r="FMF85" s="197"/>
      <c r="FMG85" s="197"/>
      <c r="FMH85" s="197"/>
      <c r="FMI85" s="197"/>
      <c r="FMJ85" s="144"/>
      <c r="FMK85" s="198"/>
      <c r="FML85" s="197"/>
      <c r="FMM85" s="168"/>
      <c r="FMN85" s="168"/>
      <c r="FMO85" s="169"/>
      <c r="FMP85" s="199"/>
      <c r="FMQ85" s="15"/>
      <c r="FMR85" s="15"/>
      <c r="FMS85" s="197"/>
      <c r="FMT85" s="197"/>
      <c r="FMU85" s="197"/>
      <c r="FMV85" s="197"/>
      <c r="FMW85" s="197"/>
      <c r="FMX85" s="197"/>
      <c r="FMY85" s="144"/>
      <c r="FMZ85" s="198"/>
      <c r="FNA85" s="197"/>
      <c r="FNB85" s="168"/>
      <c r="FNC85" s="168"/>
      <c r="FND85" s="169"/>
      <c r="FNE85" s="199"/>
      <c r="FNF85" s="15"/>
      <c r="FNG85" s="15"/>
      <c r="FNH85" s="197"/>
      <c r="FNI85" s="197"/>
      <c r="FNJ85" s="197"/>
      <c r="FNK85" s="197"/>
      <c r="FNL85" s="197"/>
      <c r="FNM85" s="197"/>
      <c r="FNN85" s="144"/>
      <c r="FNO85" s="198"/>
      <c r="FNP85" s="197"/>
      <c r="FNQ85" s="168"/>
      <c r="FNR85" s="168"/>
      <c r="FNS85" s="169"/>
      <c r="FNT85" s="199"/>
      <c r="FNU85" s="15"/>
      <c r="FNV85" s="15"/>
      <c r="FNW85" s="197"/>
      <c r="FNX85" s="197"/>
      <c r="FNY85" s="197"/>
      <c r="FNZ85" s="197"/>
      <c r="FOA85" s="197"/>
      <c r="FOB85" s="197"/>
      <c r="FOC85" s="144"/>
      <c r="FOD85" s="198"/>
      <c r="FOE85" s="197"/>
      <c r="FOF85" s="168"/>
      <c r="FOG85" s="168"/>
      <c r="FOH85" s="169"/>
      <c r="FOI85" s="199"/>
      <c r="FOJ85" s="15"/>
      <c r="FOK85" s="15"/>
      <c r="FOL85" s="197"/>
      <c r="FOM85" s="197"/>
      <c r="FON85" s="197"/>
      <c r="FOO85" s="197"/>
      <c r="FOP85" s="197"/>
      <c r="FOQ85" s="197"/>
      <c r="FOR85" s="144"/>
      <c r="FOS85" s="198"/>
      <c r="FOT85" s="197"/>
      <c r="FOU85" s="168"/>
      <c r="FOV85" s="168"/>
      <c r="FOW85" s="169"/>
      <c r="FOX85" s="199"/>
      <c r="FOY85" s="15"/>
      <c r="FOZ85" s="15"/>
      <c r="FPA85" s="197"/>
      <c r="FPB85" s="197"/>
      <c r="FPC85" s="197"/>
      <c r="FPD85" s="197"/>
      <c r="FPE85" s="197"/>
      <c r="FPF85" s="197"/>
      <c r="FPG85" s="144"/>
      <c r="FPH85" s="198"/>
      <c r="FPI85" s="197"/>
      <c r="FPJ85" s="168"/>
      <c r="FPK85" s="168"/>
      <c r="FPL85" s="169"/>
      <c r="FPM85" s="199"/>
      <c r="FPN85" s="15"/>
      <c r="FPO85" s="15"/>
      <c r="FPP85" s="197"/>
      <c r="FPQ85" s="197"/>
      <c r="FPR85" s="197"/>
      <c r="FPS85" s="197"/>
      <c r="FPT85" s="197"/>
      <c r="FPU85" s="197"/>
      <c r="FPV85" s="144"/>
      <c r="FPW85" s="198"/>
      <c r="FPX85" s="197"/>
      <c r="FPY85" s="168"/>
      <c r="FPZ85" s="168"/>
      <c r="FQA85" s="169"/>
      <c r="FQB85" s="199"/>
      <c r="FQC85" s="15"/>
      <c r="FQD85" s="15"/>
      <c r="FQE85" s="197"/>
      <c r="FQF85" s="197"/>
      <c r="FQG85" s="197"/>
      <c r="FQH85" s="197"/>
      <c r="FQI85" s="197"/>
      <c r="FQJ85" s="197"/>
      <c r="FQK85" s="144"/>
      <c r="FQL85" s="198"/>
      <c r="FQM85" s="197"/>
      <c r="FQN85" s="168"/>
      <c r="FQO85" s="168"/>
      <c r="FQP85" s="169"/>
      <c r="FQQ85" s="199"/>
      <c r="FQR85" s="15"/>
      <c r="FQS85" s="15"/>
      <c r="FQT85" s="197"/>
      <c r="FQU85" s="197"/>
      <c r="FQV85" s="197"/>
      <c r="FQW85" s="197"/>
      <c r="FQX85" s="197"/>
      <c r="FQY85" s="197"/>
      <c r="FQZ85" s="144"/>
      <c r="FRA85" s="198"/>
      <c r="FRB85" s="197"/>
      <c r="FRC85" s="168"/>
      <c r="FRD85" s="168"/>
      <c r="FRE85" s="169"/>
      <c r="FRF85" s="199"/>
      <c r="FRG85" s="15"/>
      <c r="FRH85" s="15"/>
      <c r="FRI85" s="197"/>
      <c r="FRJ85" s="197"/>
      <c r="FRK85" s="197"/>
      <c r="FRL85" s="197"/>
      <c r="FRM85" s="197"/>
      <c r="FRN85" s="197"/>
      <c r="FRO85" s="144"/>
      <c r="FRP85" s="198"/>
      <c r="FRQ85" s="197"/>
      <c r="FRR85" s="168"/>
      <c r="FRS85" s="168"/>
      <c r="FRT85" s="169"/>
      <c r="FRU85" s="199"/>
      <c r="FRV85" s="15"/>
      <c r="FRW85" s="15"/>
      <c r="FRX85" s="197"/>
      <c r="FRY85" s="197"/>
      <c r="FRZ85" s="197"/>
      <c r="FSA85" s="197"/>
      <c r="FSB85" s="197"/>
      <c r="FSC85" s="197"/>
      <c r="FSD85" s="144"/>
      <c r="FSE85" s="198"/>
      <c r="FSF85" s="197"/>
      <c r="FSG85" s="168"/>
      <c r="FSH85" s="168"/>
      <c r="FSI85" s="169"/>
      <c r="FSJ85" s="199"/>
      <c r="FSK85" s="15"/>
      <c r="FSL85" s="15"/>
      <c r="FSM85" s="197"/>
      <c r="FSN85" s="197"/>
      <c r="FSO85" s="197"/>
      <c r="FSP85" s="197"/>
      <c r="FSQ85" s="197"/>
      <c r="FSR85" s="197"/>
      <c r="FSS85" s="144"/>
      <c r="FST85" s="198"/>
      <c r="FSU85" s="197"/>
      <c r="FSV85" s="168"/>
      <c r="FSW85" s="168"/>
      <c r="FSX85" s="169"/>
      <c r="FSY85" s="199"/>
      <c r="FSZ85" s="15"/>
      <c r="FTA85" s="15"/>
      <c r="FTB85" s="197"/>
      <c r="FTC85" s="197"/>
      <c r="FTD85" s="197"/>
      <c r="FTE85" s="197"/>
      <c r="FTF85" s="197"/>
      <c r="FTG85" s="197"/>
      <c r="FTH85" s="144"/>
      <c r="FTI85" s="198"/>
      <c r="FTJ85" s="197"/>
      <c r="FTK85" s="168"/>
      <c r="FTL85" s="168"/>
      <c r="FTM85" s="169"/>
      <c r="FTN85" s="199"/>
      <c r="FTO85" s="15"/>
      <c r="FTP85" s="15"/>
      <c r="FTQ85" s="197"/>
      <c r="FTR85" s="197"/>
      <c r="FTS85" s="197"/>
      <c r="FTT85" s="197"/>
      <c r="FTU85" s="197"/>
      <c r="FTV85" s="197"/>
      <c r="FTW85" s="144"/>
      <c r="FTX85" s="198"/>
      <c r="FTY85" s="197"/>
      <c r="FTZ85" s="168"/>
      <c r="FUA85" s="168"/>
      <c r="FUB85" s="169"/>
      <c r="FUC85" s="199"/>
      <c r="FUD85" s="15"/>
      <c r="FUE85" s="15"/>
      <c r="FUF85" s="197"/>
      <c r="FUG85" s="197"/>
      <c r="FUH85" s="197"/>
      <c r="FUI85" s="197"/>
      <c r="FUJ85" s="197"/>
      <c r="FUK85" s="197"/>
      <c r="FUL85" s="144"/>
      <c r="FUM85" s="198"/>
      <c r="FUN85" s="197"/>
      <c r="FUO85" s="168"/>
      <c r="FUP85" s="168"/>
      <c r="FUQ85" s="169"/>
      <c r="FUR85" s="199"/>
      <c r="FUS85" s="15"/>
      <c r="FUT85" s="15"/>
      <c r="FUU85" s="197"/>
      <c r="FUV85" s="197"/>
      <c r="FUW85" s="197"/>
      <c r="FUX85" s="197"/>
      <c r="FUY85" s="197"/>
      <c r="FUZ85" s="197"/>
      <c r="FVA85" s="144"/>
      <c r="FVB85" s="198"/>
      <c r="FVC85" s="197"/>
      <c r="FVD85" s="168"/>
      <c r="FVE85" s="168"/>
      <c r="FVF85" s="169"/>
      <c r="FVG85" s="199"/>
      <c r="FVH85" s="15"/>
      <c r="FVI85" s="15"/>
      <c r="FVJ85" s="197"/>
      <c r="FVK85" s="197"/>
      <c r="FVL85" s="197"/>
      <c r="FVM85" s="197"/>
      <c r="FVN85" s="197"/>
      <c r="FVO85" s="197"/>
      <c r="FVP85" s="144"/>
      <c r="FVQ85" s="198"/>
      <c r="FVR85" s="197"/>
      <c r="FVS85" s="168"/>
      <c r="FVT85" s="168"/>
      <c r="FVU85" s="169"/>
      <c r="FVV85" s="199"/>
      <c r="FVW85" s="15"/>
      <c r="FVX85" s="15"/>
      <c r="FVY85" s="197"/>
      <c r="FVZ85" s="197"/>
      <c r="FWA85" s="197"/>
      <c r="FWB85" s="197"/>
      <c r="FWC85" s="197"/>
      <c r="FWD85" s="197"/>
      <c r="FWE85" s="144"/>
      <c r="FWF85" s="198"/>
      <c r="FWG85" s="197"/>
      <c r="FWH85" s="168"/>
      <c r="FWI85" s="168"/>
      <c r="FWJ85" s="169"/>
      <c r="FWK85" s="199"/>
      <c r="FWL85" s="15"/>
      <c r="FWM85" s="15"/>
      <c r="FWN85" s="197"/>
      <c r="FWO85" s="197"/>
      <c r="FWP85" s="197"/>
      <c r="FWQ85" s="197"/>
      <c r="FWR85" s="197"/>
      <c r="FWS85" s="197"/>
      <c r="FWT85" s="144"/>
      <c r="FWU85" s="198"/>
      <c r="FWV85" s="197"/>
      <c r="FWW85" s="168"/>
      <c r="FWX85" s="168"/>
      <c r="FWY85" s="169"/>
      <c r="FWZ85" s="199"/>
      <c r="FXA85" s="15"/>
      <c r="FXB85" s="15"/>
      <c r="FXC85" s="197"/>
      <c r="FXD85" s="197"/>
      <c r="FXE85" s="197"/>
      <c r="FXF85" s="197"/>
      <c r="FXG85" s="197"/>
      <c r="FXH85" s="197"/>
      <c r="FXI85" s="144"/>
      <c r="FXJ85" s="198"/>
      <c r="FXK85" s="197"/>
      <c r="FXL85" s="168"/>
      <c r="FXM85" s="168"/>
      <c r="FXN85" s="169"/>
      <c r="FXO85" s="199"/>
      <c r="FXP85" s="15"/>
      <c r="FXQ85" s="15"/>
      <c r="FXR85" s="197"/>
      <c r="FXS85" s="197"/>
      <c r="FXT85" s="197"/>
      <c r="FXU85" s="197"/>
      <c r="FXV85" s="197"/>
      <c r="FXW85" s="197"/>
      <c r="FXX85" s="144"/>
      <c r="FXY85" s="198"/>
      <c r="FXZ85" s="197"/>
      <c r="FYA85" s="168"/>
      <c r="FYB85" s="168"/>
      <c r="FYC85" s="169"/>
      <c r="FYD85" s="199"/>
      <c r="FYE85" s="15"/>
      <c r="FYF85" s="15"/>
      <c r="FYG85" s="197"/>
      <c r="FYH85" s="197"/>
      <c r="FYI85" s="197"/>
      <c r="FYJ85" s="197"/>
      <c r="FYK85" s="197"/>
      <c r="FYL85" s="197"/>
      <c r="FYM85" s="144"/>
      <c r="FYN85" s="198"/>
      <c r="FYO85" s="197"/>
      <c r="FYP85" s="168"/>
      <c r="FYQ85" s="168"/>
      <c r="FYR85" s="169"/>
      <c r="FYS85" s="199"/>
      <c r="FYT85" s="15"/>
      <c r="FYU85" s="15"/>
      <c r="FYV85" s="197"/>
      <c r="FYW85" s="197"/>
      <c r="FYX85" s="197"/>
      <c r="FYY85" s="197"/>
      <c r="FYZ85" s="197"/>
      <c r="FZA85" s="197"/>
      <c r="FZB85" s="144"/>
      <c r="FZC85" s="198"/>
      <c r="FZD85" s="197"/>
      <c r="FZE85" s="168"/>
      <c r="FZF85" s="168"/>
      <c r="FZG85" s="169"/>
      <c r="FZH85" s="199"/>
      <c r="FZI85" s="15"/>
      <c r="FZJ85" s="15"/>
      <c r="FZK85" s="197"/>
      <c r="FZL85" s="197"/>
      <c r="FZM85" s="197"/>
      <c r="FZN85" s="197"/>
      <c r="FZO85" s="197"/>
      <c r="FZP85" s="197"/>
      <c r="FZQ85" s="144"/>
      <c r="FZR85" s="198"/>
      <c r="FZS85" s="197"/>
      <c r="FZT85" s="168"/>
      <c r="FZU85" s="168"/>
      <c r="FZV85" s="169"/>
      <c r="FZW85" s="199"/>
      <c r="FZX85" s="15"/>
      <c r="FZY85" s="15"/>
      <c r="FZZ85" s="197"/>
      <c r="GAA85" s="197"/>
      <c r="GAB85" s="197"/>
      <c r="GAC85" s="197"/>
      <c r="GAD85" s="197"/>
      <c r="GAE85" s="197"/>
      <c r="GAF85" s="144"/>
      <c r="GAG85" s="198"/>
      <c r="GAH85" s="197"/>
      <c r="GAI85" s="168"/>
      <c r="GAJ85" s="168"/>
      <c r="GAK85" s="169"/>
      <c r="GAL85" s="199"/>
      <c r="GAM85" s="15"/>
      <c r="GAN85" s="15"/>
      <c r="GAO85" s="197"/>
      <c r="GAP85" s="197"/>
      <c r="GAQ85" s="197"/>
      <c r="GAR85" s="197"/>
      <c r="GAS85" s="197"/>
      <c r="GAT85" s="197"/>
      <c r="GAU85" s="144"/>
      <c r="GAV85" s="198"/>
      <c r="GAW85" s="197"/>
      <c r="GAX85" s="168"/>
      <c r="GAY85" s="168"/>
      <c r="GAZ85" s="169"/>
      <c r="GBA85" s="199"/>
      <c r="GBB85" s="15"/>
      <c r="GBC85" s="15"/>
      <c r="GBD85" s="197"/>
      <c r="GBE85" s="197"/>
      <c r="GBF85" s="197"/>
      <c r="GBG85" s="197"/>
      <c r="GBH85" s="197"/>
      <c r="GBI85" s="197"/>
      <c r="GBJ85" s="144"/>
      <c r="GBK85" s="198"/>
      <c r="GBL85" s="197"/>
      <c r="GBM85" s="168"/>
      <c r="GBN85" s="168"/>
      <c r="GBO85" s="169"/>
      <c r="GBP85" s="199"/>
      <c r="GBQ85" s="15"/>
      <c r="GBR85" s="15"/>
      <c r="GBS85" s="197"/>
      <c r="GBT85" s="197"/>
      <c r="GBU85" s="197"/>
      <c r="GBV85" s="197"/>
      <c r="GBW85" s="197"/>
      <c r="GBX85" s="197"/>
      <c r="GBY85" s="144"/>
      <c r="GBZ85" s="198"/>
      <c r="GCA85" s="197"/>
      <c r="GCB85" s="168"/>
      <c r="GCC85" s="168"/>
      <c r="GCD85" s="169"/>
      <c r="GCE85" s="199"/>
      <c r="GCF85" s="15"/>
      <c r="GCG85" s="15"/>
      <c r="GCH85" s="197"/>
      <c r="GCI85" s="197"/>
      <c r="GCJ85" s="197"/>
      <c r="GCK85" s="197"/>
      <c r="GCL85" s="197"/>
      <c r="GCM85" s="197"/>
      <c r="GCN85" s="144"/>
      <c r="GCO85" s="198"/>
      <c r="GCP85" s="197"/>
      <c r="GCQ85" s="168"/>
      <c r="GCR85" s="168"/>
      <c r="GCS85" s="169"/>
      <c r="GCT85" s="199"/>
      <c r="GCU85" s="15"/>
      <c r="GCV85" s="15"/>
      <c r="GCW85" s="197"/>
      <c r="GCX85" s="197"/>
      <c r="GCY85" s="197"/>
      <c r="GCZ85" s="197"/>
      <c r="GDA85" s="197"/>
      <c r="GDB85" s="197"/>
      <c r="GDC85" s="144"/>
      <c r="GDD85" s="198"/>
      <c r="GDE85" s="197"/>
      <c r="GDF85" s="168"/>
      <c r="GDG85" s="168"/>
      <c r="GDH85" s="169"/>
      <c r="GDI85" s="199"/>
      <c r="GDJ85" s="15"/>
      <c r="GDK85" s="15"/>
      <c r="GDL85" s="197"/>
      <c r="GDM85" s="197"/>
      <c r="GDN85" s="197"/>
      <c r="GDO85" s="197"/>
      <c r="GDP85" s="197"/>
      <c r="GDQ85" s="197"/>
      <c r="GDR85" s="144"/>
      <c r="GDS85" s="198"/>
      <c r="GDT85" s="197"/>
      <c r="GDU85" s="168"/>
      <c r="GDV85" s="168"/>
      <c r="GDW85" s="169"/>
      <c r="GDX85" s="199"/>
      <c r="GDY85" s="15"/>
      <c r="GDZ85" s="15"/>
      <c r="GEA85" s="197"/>
      <c r="GEB85" s="197"/>
      <c r="GEC85" s="197"/>
      <c r="GED85" s="197"/>
      <c r="GEE85" s="197"/>
      <c r="GEF85" s="197"/>
      <c r="GEG85" s="144"/>
      <c r="GEH85" s="198"/>
      <c r="GEI85" s="197"/>
      <c r="GEJ85" s="168"/>
      <c r="GEK85" s="168"/>
      <c r="GEL85" s="169"/>
      <c r="GEM85" s="199"/>
      <c r="GEN85" s="15"/>
      <c r="GEO85" s="15"/>
      <c r="GEP85" s="197"/>
      <c r="GEQ85" s="197"/>
      <c r="GER85" s="197"/>
      <c r="GES85" s="197"/>
      <c r="GET85" s="197"/>
      <c r="GEU85" s="197"/>
      <c r="GEV85" s="144"/>
      <c r="GEW85" s="198"/>
      <c r="GEX85" s="197"/>
      <c r="GEY85" s="168"/>
      <c r="GEZ85" s="168"/>
      <c r="GFA85" s="169"/>
      <c r="GFB85" s="199"/>
      <c r="GFC85" s="15"/>
      <c r="GFD85" s="15"/>
      <c r="GFE85" s="197"/>
      <c r="GFF85" s="197"/>
      <c r="GFG85" s="197"/>
      <c r="GFH85" s="197"/>
      <c r="GFI85" s="197"/>
      <c r="GFJ85" s="197"/>
      <c r="GFK85" s="144"/>
      <c r="GFL85" s="198"/>
      <c r="GFM85" s="197"/>
      <c r="GFN85" s="168"/>
      <c r="GFO85" s="168"/>
      <c r="GFP85" s="169"/>
      <c r="GFQ85" s="199"/>
      <c r="GFR85" s="15"/>
      <c r="GFS85" s="15"/>
      <c r="GFT85" s="197"/>
      <c r="GFU85" s="197"/>
      <c r="GFV85" s="197"/>
      <c r="GFW85" s="197"/>
      <c r="GFX85" s="197"/>
      <c r="GFY85" s="197"/>
      <c r="GFZ85" s="144"/>
      <c r="GGA85" s="198"/>
      <c r="GGB85" s="197"/>
      <c r="GGC85" s="168"/>
      <c r="GGD85" s="168"/>
      <c r="GGE85" s="169"/>
      <c r="GGF85" s="199"/>
      <c r="GGG85" s="15"/>
      <c r="GGH85" s="15"/>
      <c r="GGI85" s="197"/>
      <c r="GGJ85" s="197"/>
      <c r="GGK85" s="197"/>
      <c r="GGL85" s="197"/>
      <c r="GGM85" s="197"/>
      <c r="GGN85" s="197"/>
      <c r="GGO85" s="144"/>
      <c r="GGP85" s="198"/>
      <c r="GGQ85" s="197"/>
      <c r="GGR85" s="168"/>
      <c r="GGS85" s="168"/>
      <c r="GGT85" s="169"/>
      <c r="GGU85" s="199"/>
      <c r="GGV85" s="15"/>
      <c r="GGW85" s="15"/>
      <c r="GGX85" s="197"/>
      <c r="GGY85" s="197"/>
      <c r="GGZ85" s="197"/>
      <c r="GHA85" s="197"/>
      <c r="GHB85" s="197"/>
      <c r="GHC85" s="197"/>
      <c r="GHD85" s="144"/>
      <c r="GHE85" s="198"/>
      <c r="GHF85" s="197"/>
      <c r="GHG85" s="168"/>
      <c r="GHH85" s="168"/>
      <c r="GHI85" s="169"/>
      <c r="GHJ85" s="199"/>
      <c r="GHK85" s="15"/>
      <c r="GHL85" s="15"/>
      <c r="GHM85" s="197"/>
      <c r="GHN85" s="197"/>
      <c r="GHO85" s="197"/>
      <c r="GHP85" s="197"/>
      <c r="GHQ85" s="197"/>
      <c r="GHR85" s="197"/>
      <c r="GHS85" s="144"/>
      <c r="GHT85" s="198"/>
      <c r="GHU85" s="197"/>
      <c r="GHV85" s="168"/>
      <c r="GHW85" s="168"/>
      <c r="GHX85" s="169"/>
      <c r="GHY85" s="199"/>
      <c r="GHZ85" s="15"/>
      <c r="GIA85" s="15"/>
      <c r="GIB85" s="197"/>
      <c r="GIC85" s="197"/>
      <c r="GID85" s="197"/>
      <c r="GIE85" s="197"/>
      <c r="GIF85" s="197"/>
      <c r="GIG85" s="197"/>
      <c r="GIH85" s="144"/>
      <c r="GII85" s="198"/>
      <c r="GIJ85" s="197"/>
      <c r="GIK85" s="168"/>
      <c r="GIL85" s="168"/>
      <c r="GIM85" s="169"/>
      <c r="GIN85" s="199"/>
      <c r="GIO85" s="15"/>
      <c r="GIP85" s="15"/>
      <c r="GIQ85" s="197"/>
      <c r="GIR85" s="197"/>
      <c r="GIS85" s="197"/>
      <c r="GIT85" s="197"/>
      <c r="GIU85" s="197"/>
      <c r="GIV85" s="197"/>
      <c r="GIW85" s="144"/>
      <c r="GIX85" s="198"/>
      <c r="GIY85" s="197"/>
      <c r="GIZ85" s="168"/>
      <c r="GJA85" s="168"/>
      <c r="GJB85" s="169"/>
      <c r="GJC85" s="199"/>
      <c r="GJD85" s="15"/>
      <c r="GJE85" s="15"/>
      <c r="GJF85" s="197"/>
      <c r="GJG85" s="197"/>
      <c r="GJH85" s="197"/>
      <c r="GJI85" s="197"/>
      <c r="GJJ85" s="197"/>
      <c r="GJK85" s="197"/>
      <c r="GJL85" s="144"/>
      <c r="GJM85" s="198"/>
      <c r="GJN85" s="197"/>
      <c r="GJO85" s="168"/>
      <c r="GJP85" s="168"/>
      <c r="GJQ85" s="169"/>
      <c r="GJR85" s="199"/>
      <c r="GJS85" s="15"/>
      <c r="GJT85" s="15"/>
      <c r="GJU85" s="197"/>
      <c r="GJV85" s="197"/>
      <c r="GJW85" s="197"/>
      <c r="GJX85" s="197"/>
      <c r="GJY85" s="197"/>
      <c r="GJZ85" s="197"/>
      <c r="GKA85" s="144"/>
      <c r="GKB85" s="198"/>
      <c r="GKC85" s="197"/>
      <c r="GKD85" s="168"/>
      <c r="GKE85" s="168"/>
      <c r="GKF85" s="169"/>
      <c r="GKG85" s="199"/>
      <c r="GKH85" s="15"/>
      <c r="GKI85" s="15"/>
      <c r="GKJ85" s="197"/>
      <c r="GKK85" s="197"/>
      <c r="GKL85" s="197"/>
      <c r="GKM85" s="197"/>
      <c r="GKN85" s="197"/>
      <c r="GKO85" s="197"/>
      <c r="GKP85" s="144"/>
      <c r="GKQ85" s="198"/>
      <c r="GKR85" s="197"/>
      <c r="GKS85" s="168"/>
      <c r="GKT85" s="168"/>
      <c r="GKU85" s="169"/>
      <c r="GKV85" s="199"/>
      <c r="GKW85" s="15"/>
      <c r="GKX85" s="15"/>
      <c r="GKY85" s="197"/>
      <c r="GKZ85" s="197"/>
      <c r="GLA85" s="197"/>
      <c r="GLB85" s="197"/>
      <c r="GLC85" s="197"/>
      <c r="GLD85" s="197"/>
      <c r="GLE85" s="144"/>
      <c r="GLF85" s="198"/>
      <c r="GLG85" s="197"/>
      <c r="GLH85" s="168"/>
      <c r="GLI85" s="168"/>
      <c r="GLJ85" s="169"/>
      <c r="GLK85" s="199"/>
      <c r="GLL85" s="15"/>
      <c r="GLM85" s="15"/>
      <c r="GLN85" s="197"/>
      <c r="GLO85" s="197"/>
      <c r="GLP85" s="197"/>
      <c r="GLQ85" s="197"/>
      <c r="GLR85" s="197"/>
      <c r="GLS85" s="197"/>
      <c r="GLT85" s="144"/>
      <c r="GLU85" s="198"/>
      <c r="GLV85" s="197"/>
      <c r="GLW85" s="168"/>
      <c r="GLX85" s="168"/>
      <c r="GLY85" s="169"/>
      <c r="GLZ85" s="199"/>
      <c r="GMA85" s="15"/>
      <c r="GMB85" s="15"/>
      <c r="GMC85" s="197"/>
      <c r="GMD85" s="197"/>
      <c r="GME85" s="197"/>
      <c r="GMF85" s="197"/>
      <c r="GMG85" s="197"/>
      <c r="GMH85" s="197"/>
      <c r="GMI85" s="144"/>
      <c r="GMJ85" s="198"/>
      <c r="GMK85" s="197"/>
      <c r="GML85" s="168"/>
      <c r="GMM85" s="168"/>
      <c r="GMN85" s="169"/>
      <c r="GMO85" s="199"/>
      <c r="GMP85" s="15"/>
      <c r="GMQ85" s="15"/>
      <c r="GMR85" s="197"/>
      <c r="GMS85" s="197"/>
      <c r="GMT85" s="197"/>
      <c r="GMU85" s="197"/>
      <c r="GMV85" s="197"/>
      <c r="GMW85" s="197"/>
      <c r="GMX85" s="144"/>
      <c r="GMY85" s="198"/>
      <c r="GMZ85" s="197"/>
      <c r="GNA85" s="168"/>
      <c r="GNB85" s="168"/>
      <c r="GNC85" s="169"/>
      <c r="GND85" s="199"/>
      <c r="GNE85" s="15"/>
      <c r="GNF85" s="15"/>
      <c r="GNG85" s="197"/>
      <c r="GNH85" s="197"/>
      <c r="GNI85" s="197"/>
      <c r="GNJ85" s="197"/>
      <c r="GNK85" s="197"/>
      <c r="GNL85" s="197"/>
      <c r="GNM85" s="144"/>
      <c r="GNN85" s="198"/>
      <c r="GNO85" s="197"/>
      <c r="GNP85" s="168"/>
      <c r="GNQ85" s="168"/>
      <c r="GNR85" s="169"/>
      <c r="GNS85" s="199"/>
      <c r="GNT85" s="15"/>
      <c r="GNU85" s="15"/>
      <c r="GNV85" s="197"/>
      <c r="GNW85" s="197"/>
      <c r="GNX85" s="197"/>
      <c r="GNY85" s="197"/>
      <c r="GNZ85" s="197"/>
      <c r="GOA85" s="197"/>
      <c r="GOB85" s="144"/>
      <c r="GOC85" s="198"/>
      <c r="GOD85" s="197"/>
      <c r="GOE85" s="168"/>
      <c r="GOF85" s="168"/>
      <c r="GOG85" s="169"/>
      <c r="GOH85" s="199"/>
      <c r="GOI85" s="15"/>
      <c r="GOJ85" s="15"/>
      <c r="GOK85" s="197"/>
      <c r="GOL85" s="197"/>
      <c r="GOM85" s="197"/>
      <c r="GON85" s="197"/>
      <c r="GOO85" s="197"/>
      <c r="GOP85" s="197"/>
      <c r="GOQ85" s="144"/>
      <c r="GOR85" s="198"/>
      <c r="GOS85" s="197"/>
      <c r="GOT85" s="168"/>
      <c r="GOU85" s="168"/>
      <c r="GOV85" s="169"/>
      <c r="GOW85" s="199"/>
      <c r="GOX85" s="15"/>
      <c r="GOY85" s="15"/>
      <c r="GOZ85" s="197"/>
      <c r="GPA85" s="197"/>
      <c r="GPB85" s="197"/>
      <c r="GPC85" s="197"/>
      <c r="GPD85" s="197"/>
      <c r="GPE85" s="197"/>
      <c r="GPF85" s="144"/>
      <c r="GPG85" s="198"/>
      <c r="GPH85" s="197"/>
      <c r="GPI85" s="168"/>
      <c r="GPJ85" s="168"/>
      <c r="GPK85" s="169"/>
      <c r="GPL85" s="199"/>
      <c r="GPM85" s="15"/>
      <c r="GPN85" s="15"/>
      <c r="GPO85" s="197"/>
      <c r="GPP85" s="197"/>
      <c r="GPQ85" s="197"/>
      <c r="GPR85" s="197"/>
      <c r="GPS85" s="197"/>
      <c r="GPT85" s="197"/>
      <c r="GPU85" s="144"/>
      <c r="GPV85" s="198"/>
      <c r="GPW85" s="197"/>
      <c r="GPX85" s="168"/>
      <c r="GPY85" s="168"/>
      <c r="GPZ85" s="169"/>
      <c r="GQA85" s="199"/>
      <c r="GQB85" s="15"/>
      <c r="GQC85" s="15"/>
      <c r="GQD85" s="197"/>
      <c r="GQE85" s="197"/>
      <c r="GQF85" s="197"/>
      <c r="GQG85" s="197"/>
      <c r="GQH85" s="197"/>
      <c r="GQI85" s="197"/>
      <c r="GQJ85" s="144"/>
      <c r="GQK85" s="198"/>
      <c r="GQL85" s="197"/>
      <c r="GQM85" s="168"/>
      <c r="GQN85" s="168"/>
      <c r="GQO85" s="169"/>
      <c r="GQP85" s="199"/>
      <c r="GQQ85" s="15"/>
      <c r="GQR85" s="15"/>
      <c r="GQS85" s="197"/>
      <c r="GQT85" s="197"/>
      <c r="GQU85" s="197"/>
      <c r="GQV85" s="197"/>
      <c r="GQW85" s="197"/>
      <c r="GQX85" s="197"/>
      <c r="GQY85" s="144"/>
      <c r="GQZ85" s="198"/>
      <c r="GRA85" s="197"/>
      <c r="GRB85" s="168"/>
      <c r="GRC85" s="168"/>
      <c r="GRD85" s="169"/>
      <c r="GRE85" s="199"/>
      <c r="GRF85" s="15"/>
      <c r="GRG85" s="15"/>
      <c r="GRH85" s="197"/>
      <c r="GRI85" s="197"/>
      <c r="GRJ85" s="197"/>
      <c r="GRK85" s="197"/>
      <c r="GRL85" s="197"/>
      <c r="GRM85" s="197"/>
      <c r="GRN85" s="144"/>
      <c r="GRO85" s="198"/>
      <c r="GRP85" s="197"/>
      <c r="GRQ85" s="168"/>
      <c r="GRR85" s="168"/>
      <c r="GRS85" s="169"/>
      <c r="GRT85" s="199"/>
      <c r="GRU85" s="15"/>
      <c r="GRV85" s="15"/>
      <c r="GRW85" s="197"/>
      <c r="GRX85" s="197"/>
      <c r="GRY85" s="197"/>
      <c r="GRZ85" s="197"/>
      <c r="GSA85" s="197"/>
      <c r="GSB85" s="197"/>
      <c r="GSC85" s="144"/>
      <c r="GSD85" s="198"/>
      <c r="GSE85" s="197"/>
      <c r="GSF85" s="168"/>
      <c r="GSG85" s="168"/>
      <c r="GSH85" s="169"/>
      <c r="GSI85" s="199"/>
      <c r="GSJ85" s="15"/>
      <c r="GSK85" s="15"/>
      <c r="GSL85" s="197"/>
      <c r="GSM85" s="197"/>
      <c r="GSN85" s="197"/>
      <c r="GSO85" s="197"/>
      <c r="GSP85" s="197"/>
      <c r="GSQ85" s="197"/>
      <c r="GSR85" s="144"/>
      <c r="GSS85" s="198"/>
      <c r="GST85" s="197"/>
      <c r="GSU85" s="168"/>
      <c r="GSV85" s="168"/>
      <c r="GSW85" s="169"/>
      <c r="GSX85" s="199"/>
      <c r="GSY85" s="15"/>
      <c r="GSZ85" s="15"/>
      <c r="GTA85" s="197"/>
      <c r="GTB85" s="197"/>
      <c r="GTC85" s="197"/>
      <c r="GTD85" s="197"/>
      <c r="GTE85" s="197"/>
      <c r="GTF85" s="197"/>
      <c r="GTG85" s="144"/>
      <c r="GTH85" s="198"/>
      <c r="GTI85" s="197"/>
      <c r="GTJ85" s="168"/>
      <c r="GTK85" s="168"/>
      <c r="GTL85" s="169"/>
      <c r="GTM85" s="199"/>
      <c r="GTN85" s="15"/>
      <c r="GTO85" s="15"/>
      <c r="GTP85" s="197"/>
      <c r="GTQ85" s="197"/>
      <c r="GTR85" s="197"/>
      <c r="GTS85" s="197"/>
      <c r="GTT85" s="197"/>
      <c r="GTU85" s="197"/>
      <c r="GTV85" s="144"/>
      <c r="GTW85" s="198"/>
      <c r="GTX85" s="197"/>
      <c r="GTY85" s="168"/>
      <c r="GTZ85" s="168"/>
      <c r="GUA85" s="169"/>
      <c r="GUB85" s="199"/>
      <c r="GUC85" s="15"/>
      <c r="GUD85" s="15"/>
      <c r="GUE85" s="197"/>
      <c r="GUF85" s="197"/>
      <c r="GUG85" s="197"/>
      <c r="GUH85" s="197"/>
      <c r="GUI85" s="197"/>
      <c r="GUJ85" s="197"/>
      <c r="GUK85" s="144"/>
      <c r="GUL85" s="198"/>
      <c r="GUM85" s="197"/>
      <c r="GUN85" s="168"/>
      <c r="GUO85" s="168"/>
      <c r="GUP85" s="169"/>
      <c r="GUQ85" s="199"/>
      <c r="GUR85" s="15"/>
      <c r="GUS85" s="15"/>
      <c r="GUT85" s="197"/>
      <c r="GUU85" s="197"/>
      <c r="GUV85" s="197"/>
      <c r="GUW85" s="197"/>
      <c r="GUX85" s="197"/>
      <c r="GUY85" s="197"/>
      <c r="GUZ85" s="144"/>
      <c r="GVA85" s="198"/>
      <c r="GVB85" s="197"/>
      <c r="GVC85" s="168"/>
      <c r="GVD85" s="168"/>
      <c r="GVE85" s="169"/>
      <c r="GVF85" s="199"/>
      <c r="GVG85" s="15"/>
      <c r="GVH85" s="15"/>
      <c r="GVI85" s="197"/>
      <c r="GVJ85" s="197"/>
      <c r="GVK85" s="197"/>
      <c r="GVL85" s="197"/>
      <c r="GVM85" s="197"/>
      <c r="GVN85" s="197"/>
      <c r="GVO85" s="144"/>
      <c r="GVP85" s="198"/>
      <c r="GVQ85" s="197"/>
      <c r="GVR85" s="168"/>
      <c r="GVS85" s="168"/>
      <c r="GVT85" s="169"/>
      <c r="GVU85" s="199"/>
      <c r="GVV85" s="15"/>
      <c r="GVW85" s="15"/>
      <c r="GVX85" s="197"/>
      <c r="GVY85" s="197"/>
      <c r="GVZ85" s="197"/>
      <c r="GWA85" s="197"/>
      <c r="GWB85" s="197"/>
      <c r="GWC85" s="197"/>
      <c r="GWD85" s="144"/>
      <c r="GWE85" s="198"/>
      <c r="GWF85" s="197"/>
      <c r="GWG85" s="168"/>
      <c r="GWH85" s="168"/>
      <c r="GWI85" s="169"/>
      <c r="GWJ85" s="199"/>
      <c r="GWK85" s="15"/>
      <c r="GWL85" s="15"/>
      <c r="GWM85" s="197"/>
      <c r="GWN85" s="197"/>
      <c r="GWO85" s="197"/>
      <c r="GWP85" s="197"/>
      <c r="GWQ85" s="197"/>
      <c r="GWR85" s="197"/>
      <c r="GWS85" s="144"/>
      <c r="GWT85" s="198"/>
      <c r="GWU85" s="197"/>
      <c r="GWV85" s="168"/>
      <c r="GWW85" s="168"/>
      <c r="GWX85" s="169"/>
      <c r="GWY85" s="199"/>
      <c r="GWZ85" s="15"/>
      <c r="GXA85" s="15"/>
      <c r="GXB85" s="197"/>
      <c r="GXC85" s="197"/>
      <c r="GXD85" s="197"/>
      <c r="GXE85" s="197"/>
      <c r="GXF85" s="197"/>
      <c r="GXG85" s="197"/>
      <c r="GXH85" s="144"/>
      <c r="GXI85" s="198"/>
      <c r="GXJ85" s="197"/>
      <c r="GXK85" s="168"/>
      <c r="GXL85" s="168"/>
      <c r="GXM85" s="169"/>
      <c r="GXN85" s="199"/>
      <c r="GXO85" s="15"/>
      <c r="GXP85" s="15"/>
      <c r="GXQ85" s="197"/>
      <c r="GXR85" s="197"/>
      <c r="GXS85" s="197"/>
      <c r="GXT85" s="197"/>
      <c r="GXU85" s="197"/>
      <c r="GXV85" s="197"/>
      <c r="GXW85" s="144"/>
      <c r="GXX85" s="198"/>
      <c r="GXY85" s="197"/>
      <c r="GXZ85" s="168"/>
      <c r="GYA85" s="168"/>
      <c r="GYB85" s="169"/>
      <c r="GYC85" s="199"/>
      <c r="GYD85" s="15"/>
      <c r="GYE85" s="15"/>
      <c r="GYF85" s="197"/>
      <c r="GYG85" s="197"/>
      <c r="GYH85" s="197"/>
      <c r="GYI85" s="197"/>
      <c r="GYJ85" s="197"/>
      <c r="GYK85" s="197"/>
      <c r="GYL85" s="144"/>
      <c r="GYM85" s="198"/>
      <c r="GYN85" s="197"/>
      <c r="GYO85" s="168"/>
      <c r="GYP85" s="168"/>
      <c r="GYQ85" s="169"/>
      <c r="GYR85" s="199"/>
      <c r="GYS85" s="15"/>
      <c r="GYT85" s="15"/>
      <c r="GYU85" s="197"/>
      <c r="GYV85" s="197"/>
      <c r="GYW85" s="197"/>
      <c r="GYX85" s="197"/>
      <c r="GYY85" s="197"/>
      <c r="GYZ85" s="197"/>
      <c r="GZA85" s="144"/>
      <c r="GZB85" s="198"/>
      <c r="GZC85" s="197"/>
      <c r="GZD85" s="168"/>
      <c r="GZE85" s="168"/>
      <c r="GZF85" s="169"/>
      <c r="GZG85" s="199"/>
      <c r="GZH85" s="15"/>
      <c r="GZI85" s="15"/>
      <c r="GZJ85" s="197"/>
      <c r="GZK85" s="197"/>
      <c r="GZL85" s="197"/>
      <c r="GZM85" s="197"/>
      <c r="GZN85" s="197"/>
      <c r="GZO85" s="197"/>
      <c r="GZP85" s="144"/>
      <c r="GZQ85" s="198"/>
      <c r="GZR85" s="197"/>
      <c r="GZS85" s="168"/>
      <c r="GZT85" s="168"/>
      <c r="GZU85" s="169"/>
      <c r="GZV85" s="199"/>
      <c r="GZW85" s="15"/>
      <c r="GZX85" s="15"/>
      <c r="GZY85" s="197"/>
      <c r="GZZ85" s="197"/>
      <c r="HAA85" s="197"/>
      <c r="HAB85" s="197"/>
      <c r="HAC85" s="197"/>
      <c r="HAD85" s="197"/>
      <c r="HAE85" s="144"/>
      <c r="HAF85" s="198"/>
      <c r="HAG85" s="197"/>
      <c r="HAH85" s="168"/>
      <c r="HAI85" s="168"/>
      <c r="HAJ85" s="169"/>
      <c r="HAK85" s="199"/>
      <c r="HAL85" s="15"/>
      <c r="HAM85" s="15"/>
      <c r="HAN85" s="197"/>
      <c r="HAO85" s="197"/>
      <c r="HAP85" s="197"/>
      <c r="HAQ85" s="197"/>
      <c r="HAR85" s="197"/>
      <c r="HAS85" s="197"/>
      <c r="HAT85" s="144"/>
      <c r="HAU85" s="198"/>
      <c r="HAV85" s="197"/>
      <c r="HAW85" s="168"/>
      <c r="HAX85" s="168"/>
      <c r="HAY85" s="169"/>
      <c r="HAZ85" s="199"/>
      <c r="HBA85" s="15"/>
      <c r="HBB85" s="15"/>
      <c r="HBC85" s="197"/>
      <c r="HBD85" s="197"/>
      <c r="HBE85" s="197"/>
      <c r="HBF85" s="197"/>
      <c r="HBG85" s="197"/>
      <c r="HBH85" s="197"/>
      <c r="HBI85" s="144"/>
      <c r="HBJ85" s="198"/>
      <c r="HBK85" s="197"/>
      <c r="HBL85" s="168"/>
      <c r="HBM85" s="168"/>
      <c r="HBN85" s="169"/>
      <c r="HBO85" s="199"/>
      <c r="HBP85" s="15"/>
      <c r="HBQ85" s="15"/>
      <c r="HBR85" s="197"/>
      <c r="HBS85" s="197"/>
      <c r="HBT85" s="197"/>
      <c r="HBU85" s="197"/>
      <c r="HBV85" s="197"/>
      <c r="HBW85" s="197"/>
      <c r="HBX85" s="144"/>
      <c r="HBY85" s="198"/>
      <c r="HBZ85" s="197"/>
      <c r="HCA85" s="168"/>
      <c r="HCB85" s="168"/>
      <c r="HCC85" s="169"/>
      <c r="HCD85" s="199"/>
      <c r="HCE85" s="15"/>
      <c r="HCF85" s="15"/>
      <c r="HCG85" s="197"/>
      <c r="HCH85" s="197"/>
      <c r="HCI85" s="197"/>
      <c r="HCJ85" s="197"/>
      <c r="HCK85" s="197"/>
      <c r="HCL85" s="197"/>
      <c r="HCM85" s="144"/>
      <c r="HCN85" s="198"/>
      <c r="HCO85" s="197"/>
      <c r="HCP85" s="168"/>
      <c r="HCQ85" s="168"/>
      <c r="HCR85" s="169"/>
      <c r="HCS85" s="199"/>
      <c r="HCT85" s="15"/>
      <c r="HCU85" s="15"/>
      <c r="HCV85" s="197"/>
      <c r="HCW85" s="197"/>
      <c r="HCX85" s="197"/>
      <c r="HCY85" s="197"/>
      <c r="HCZ85" s="197"/>
      <c r="HDA85" s="197"/>
      <c r="HDB85" s="144"/>
      <c r="HDC85" s="198"/>
      <c r="HDD85" s="197"/>
      <c r="HDE85" s="168"/>
      <c r="HDF85" s="168"/>
      <c r="HDG85" s="169"/>
      <c r="HDH85" s="199"/>
      <c r="HDI85" s="15"/>
      <c r="HDJ85" s="15"/>
      <c r="HDK85" s="197"/>
      <c r="HDL85" s="197"/>
      <c r="HDM85" s="197"/>
      <c r="HDN85" s="197"/>
      <c r="HDO85" s="197"/>
      <c r="HDP85" s="197"/>
      <c r="HDQ85" s="144"/>
      <c r="HDR85" s="198"/>
      <c r="HDS85" s="197"/>
      <c r="HDT85" s="168"/>
      <c r="HDU85" s="168"/>
      <c r="HDV85" s="169"/>
      <c r="HDW85" s="199"/>
      <c r="HDX85" s="15"/>
      <c r="HDY85" s="15"/>
      <c r="HDZ85" s="197"/>
      <c r="HEA85" s="197"/>
      <c r="HEB85" s="197"/>
      <c r="HEC85" s="197"/>
      <c r="HED85" s="197"/>
      <c r="HEE85" s="197"/>
      <c r="HEF85" s="144"/>
      <c r="HEG85" s="198"/>
      <c r="HEH85" s="197"/>
      <c r="HEI85" s="168"/>
      <c r="HEJ85" s="168"/>
      <c r="HEK85" s="169"/>
      <c r="HEL85" s="199"/>
      <c r="HEM85" s="15"/>
      <c r="HEN85" s="15"/>
      <c r="HEO85" s="197"/>
      <c r="HEP85" s="197"/>
      <c r="HEQ85" s="197"/>
      <c r="HER85" s="197"/>
      <c r="HES85" s="197"/>
      <c r="HET85" s="197"/>
      <c r="HEU85" s="144"/>
      <c r="HEV85" s="198"/>
      <c r="HEW85" s="197"/>
      <c r="HEX85" s="168"/>
      <c r="HEY85" s="168"/>
      <c r="HEZ85" s="169"/>
      <c r="HFA85" s="199"/>
      <c r="HFB85" s="15"/>
      <c r="HFC85" s="15"/>
      <c r="HFD85" s="197"/>
      <c r="HFE85" s="197"/>
      <c r="HFF85" s="197"/>
      <c r="HFG85" s="197"/>
      <c r="HFH85" s="197"/>
      <c r="HFI85" s="197"/>
      <c r="HFJ85" s="144"/>
      <c r="HFK85" s="198"/>
      <c r="HFL85" s="197"/>
      <c r="HFM85" s="168"/>
      <c r="HFN85" s="168"/>
      <c r="HFO85" s="169"/>
      <c r="HFP85" s="199"/>
      <c r="HFQ85" s="15"/>
      <c r="HFR85" s="15"/>
      <c r="HFS85" s="197"/>
      <c r="HFT85" s="197"/>
      <c r="HFU85" s="197"/>
      <c r="HFV85" s="197"/>
      <c r="HFW85" s="197"/>
      <c r="HFX85" s="197"/>
      <c r="HFY85" s="144"/>
      <c r="HFZ85" s="198"/>
      <c r="HGA85" s="197"/>
      <c r="HGB85" s="168"/>
      <c r="HGC85" s="168"/>
      <c r="HGD85" s="169"/>
      <c r="HGE85" s="199"/>
      <c r="HGF85" s="15"/>
      <c r="HGG85" s="15"/>
      <c r="HGH85" s="197"/>
      <c r="HGI85" s="197"/>
      <c r="HGJ85" s="197"/>
      <c r="HGK85" s="197"/>
      <c r="HGL85" s="197"/>
      <c r="HGM85" s="197"/>
      <c r="HGN85" s="144"/>
      <c r="HGO85" s="198"/>
      <c r="HGP85" s="197"/>
      <c r="HGQ85" s="168"/>
      <c r="HGR85" s="168"/>
      <c r="HGS85" s="169"/>
      <c r="HGT85" s="199"/>
      <c r="HGU85" s="15"/>
      <c r="HGV85" s="15"/>
      <c r="HGW85" s="197"/>
      <c r="HGX85" s="197"/>
      <c r="HGY85" s="197"/>
      <c r="HGZ85" s="197"/>
      <c r="HHA85" s="197"/>
      <c r="HHB85" s="197"/>
      <c r="HHC85" s="144"/>
      <c r="HHD85" s="198"/>
      <c r="HHE85" s="197"/>
      <c r="HHF85" s="168"/>
      <c r="HHG85" s="168"/>
      <c r="HHH85" s="169"/>
      <c r="HHI85" s="199"/>
      <c r="HHJ85" s="15"/>
      <c r="HHK85" s="15"/>
      <c r="HHL85" s="197"/>
      <c r="HHM85" s="197"/>
      <c r="HHN85" s="197"/>
      <c r="HHO85" s="197"/>
      <c r="HHP85" s="197"/>
      <c r="HHQ85" s="197"/>
      <c r="HHR85" s="144"/>
      <c r="HHS85" s="198"/>
      <c r="HHT85" s="197"/>
      <c r="HHU85" s="168"/>
      <c r="HHV85" s="168"/>
      <c r="HHW85" s="169"/>
      <c r="HHX85" s="199"/>
      <c r="HHY85" s="15"/>
      <c r="HHZ85" s="15"/>
      <c r="HIA85" s="197"/>
      <c r="HIB85" s="197"/>
      <c r="HIC85" s="197"/>
      <c r="HID85" s="197"/>
      <c r="HIE85" s="197"/>
      <c r="HIF85" s="197"/>
      <c r="HIG85" s="144"/>
      <c r="HIH85" s="198"/>
      <c r="HII85" s="197"/>
      <c r="HIJ85" s="168"/>
      <c r="HIK85" s="168"/>
      <c r="HIL85" s="169"/>
      <c r="HIM85" s="199"/>
      <c r="HIN85" s="15"/>
      <c r="HIO85" s="15"/>
      <c r="HIP85" s="197"/>
      <c r="HIQ85" s="197"/>
      <c r="HIR85" s="197"/>
      <c r="HIS85" s="197"/>
      <c r="HIT85" s="197"/>
      <c r="HIU85" s="197"/>
      <c r="HIV85" s="144"/>
      <c r="HIW85" s="198"/>
      <c r="HIX85" s="197"/>
      <c r="HIY85" s="168"/>
      <c r="HIZ85" s="168"/>
      <c r="HJA85" s="169"/>
      <c r="HJB85" s="199"/>
      <c r="HJC85" s="15"/>
      <c r="HJD85" s="15"/>
      <c r="HJE85" s="197"/>
      <c r="HJF85" s="197"/>
      <c r="HJG85" s="197"/>
      <c r="HJH85" s="197"/>
      <c r="HJI85" s="197"/>
      <c r="HJJ85" s="197"/>
      <c r="HJK85" s="144"/>
      <c r="HJL85" s="198"/>
      <c r="HJM85" s="197"/>
      <c r="HJN85" s="168"/>
      <c r="HJO85" s="168"/>
      <c r="HJP85" s="169"/>
      <c r="HJQ85" s="199"/>
      <c r="HJR85" s="15"/>
      <c r="HJS85" s="15"/>
      <c r="HJT85" s="197"/>
      <c r="HJU85" s="197"/>
      <c r="HJV85" s="197"/>
      <c r="HJW85" s="197"/>
      <c r="HJX85" s="197"/>
      <c r="HJY85" s="197"/>
      <c r="HJZ85" s="144"/>
      <c r="HKA85" s="198"/>
      <c r="HKB85" s="197"/>
      <c r="HKC85" s="168"/>
      <c r="HKD85" s="168"/>
      <c r="HKE85" s="169"/>
      <c r="HKF85" s="199"/>
      <c r="HKG85" s="15"/>
      <c r="HKH85" s="15"/>
      <c r="HKI85" s="197"/>
      <c r="HKJ85" s="197"/>
      <c r="HKK85" s="197"/>
      <c r="HKL85" s="197"/>
      <c r="HKM85" s="197"/>
      <c r="HKN85" s="197"/>
      <c r="HKO85" s="144"/>
      <c r="HKP85" s="198"/>
      <c r="HKQ85" s="197"/>
      <c r="HKR85" s="168"/>
      <c r="HKS85" s="168"/>
      <c r="HKT85" s="169"/>
      <c r="HKU85" s="199"/>
      <c r="HKV85" s="15"/>
      <c r="HKW85" s="15"/>
      <c r="HKX85" s="197"/>
      <c r="HKY85" s="197"/>
      <c r="HKZ85" s="197"/>
      <c r="HLA85" s="197"/>
      <c r="HLB85" s="197"/>
      <c r="HLC85" s="197"/>
      <c r="HLD85" s="144"/>
      <c r="HLE85" s="198"/>
      <c r="HLF85" s="197"/>
      <c r="HLG85" s="168"/>
      <c r="HLH85" s="168"/>
      <c r="HLI85" s="169"/>
      <c r="HLJ85" s="199"/>
      <c r="HLK85" s="15"/>
      <c r="HLL85" s="15"/>
      <c r="HLM85" s="197"/>
      <c r="HLN85" s="197"/>
      <c r="HLO85" s="197"/>
      <c r="HLP85" s="197"/>
      <c r="HLQ85" s="197"/>
      <c r="HLR85" s="197"/>
      <c r="HLS85" s="144"/>
      <c r="HLT85" s="198"/>
      <c r="HLU85" s="197"/>
      <c r="HLV85" s="168"/>
      <c r="HLW85" s="168"/>
      <c r="HLX85" s="169"/>
      <c r="HLY85" s="199"/>
      <c r="HLZ85" s="15"/>
      <c r="HMA85" s="15"/>
      <c r="HMB85" s="197"/>
      <c r="HMC85" s="197"/>
      <c r="HMD85" s="197"/>
      <c r="HME85" s="197"/>
      <c r="HMF85" s="197"/>
      <c r="HMG85" s="197"/>
      <c r="HMH85" s="144"/>
      <c r="HMI85" s="198"/>
      <c r="HMJ85" s="197"/>
      <c r="HMK85" s="168"/>
      <c r="HML85" s="168"/>
      <c r="HMM85" s="169"/>
      <c r="HMN85" s="199"/>
      <c r="HMO85" s="15"/>
      <c r="HMP85" s="15"/>
      <c r="HMQ85" s="197"/>
      <c r="HMR85" s="197"/>
      <c r="HMS85" s="197"/>
      <c r="HMT85" s="197"/>
      <c r="HMU85" s="197"/>
      <c r="HMV85" s="197"/>
      <c r="HMW85" s="144"/>
      <c r="HMX85" s="198"/>
      <c r="HMY85" s="197"/>
      <c r="HMZ85" s="168"/>
      <c r="HNA85" s="168"/>
      <c r="HNB85" s="169"/>
      <c r="HNC85" s="199"/>
      <c r="HND85" s="15"/>
      <c r="HNE85" s="15"/>
      <c r="HNF85" s="197"/>
      <c r="HNG85" s="197"/>
      <c r="HNH85" s="197"/>
      <c r="HNI85" s="197"/>
      <c r="HNJ85" s="197"/>
      <c r="HNK85" s="197"/>
      <c r="HNL85" s="144"/>
      <c r="HNM85" s="198"/>
      <c r="HNN85" s="197"/>
      <c r="HNO85" s="168"/>
      <c r="HNP85" s="168"/>
      <c r="HNQ85" s="169"/>
      <c r="HNR85" s="199"/>
      <c r="HNS85" s="15"/>
      <c r="HNT85" s="15"/>
      <c r="HNU85" s="197"/>
      <c r="HNV85" s="197"/>
      <c r="HNW85" s="197"/>
      <c r="HNX85" s="197"/>
      <c r="HNY85" s="197"/>
      <c r="HNZ85" s="197"/>
      <c r="HOA85" s="144"/>
      <c r="HOB85" s="198"/>
      <c r="HOC85" s="197"/>
      <c r="HOD85" s="168"/>
      <c r="HOE85" s="168"/>
      <c r="HOF85" s="169"/>
      <c r="HOG85" s="199"/>
      <c r="HOH85" s="15"/>
      <c r="HOI85" s="15"/>
      <c r="HOJ85" s="197"/>
      <c r="HOK85" s="197"/>
      <c r="HOL85" s="197"/>
      <c r="HOM85" s="197"/>
      <c r="HON85" s="197"/>
      <c r="HOO85" s="197"/>
      <c r="HOP85" s="144"/>
      <c r="HOQ85" s="198"/>
      <c r="HOR85" s="197"/>
      <c r="HOS85" s="168"/>
      <c r="HOT85" s="168"/>
      <c r="HOU85" s="169"/>
      <c r="HOV85" s="199"/>
      <c r="HOW85" s="15"/>
      <c r="HOX85" s="15"/>
      <c r="HOY85" s="197"/>
      <c r="HOZ85" s="197"/>
      <c r="HPA85" s="197"/>
      <c r="HPB85" s="197"/>
      <c r="HPC85" s="197"/>
      <c r="HPD85" s="197"/>
      <c r="HPE85" s="144"/>
      <c r="HPF85" s="198"/>
      <c r="HPG85" s="197"/>
      <c r="HPH85" s="168"/>
      <c r="HPI85" s="168"/>
      <c r="HPJ85" s="169"/>
      <c r="HPK85" s="199"/>
      <c r="HPL85" s="15"/>
      <c r="HPM85" s="15"/>
      <c r="HPN85" s="197"/>
      <c r="HPO85" s="197"/>
      <c r="HPP85" s="197"/>
      <c r="HPQ85" s="197"/>
      <c r="HPR85" s="197"/>
      <c r="HPS85" s="197"/>
      <c r="HPT85" s="144"/>
      <c r="HPU85" s="198"/>
      <c r="HPV85" s="197"/>
      <c r="HPW85" s="168"/>
      <c r="HPX85" s="168"/>
      <c r="HPY85" s="169"/>
      <c r="HPZ85" s="199"/>
      <c r="HQA85" s="15"/>
      <c r="HQB85" s="15"/>
      <c r="HQC85" s="197"/>
      <c r="HQD85" s="197"/>
      <c r="HQE85" s="197"/>
      <c r="HQF85" s="197"/>
      <c r="HQG85" s="197"/>
      <c r="HQH85" s="197"/>
      <c r="HQI85" s="144"/>
      <c r="HQJ85" s="198"/>
      <c r="HQK85" s="197"/>
      <c r="HQL85" s="168"/>
      <c r="HQM85" s="168"/>
      <c r="HQN85" s="169"/>
      <c r="HQO85" s="199"/>
      <c r="HQP85" s="15"/>
      <c r="HQQ85" s="15"/>
      <c r="HQR85" s="197"/>
      <c r="HQS85" s="197"/>
      <c r="HQT85" s="197"/>
      <c r="HQU85" s="197"/>
      <c r="HQV85" s="197"/>
      <c r="HQW85" s="197"/>
      <c r="HQX85" s="144"/>
      <c r="HQY85" s="198"/>
      <c r="HQZ85" s="197"/>
      <c r="HRA85" s="168"/>
      <c r="HRB85" s="168"/>
      <c r="HRC85" s="169"/>
      <c r="HRD85" s="199"/>
      <c r="HRE85" s="15"/>
      <c r="HRF85" s="15"/>
      <c r="HRG85" s="197"/>
      <c r="HRH85" s="197"/>
      <c r="HRI85" s="197"/>
      <c r="HRJ85" s="197"/>
      <c r="HRK85" s="197"/>
      <c r="HRL85" s="197"/>
      <c r="HRM85" s="144"/>
      <c r="HRN85" s="198"/>
      <c r="HRO85" s="197"/>
      <c r="HRP85" s="168"/>
      <c r="HRQ85" s="168"/>
      <c r="HRR85" s="169"/>
      <c r="HRS85" s="199"/>
      <c r="HRT85" s="15"/>
      <c r="HRU85" s="15"/>
      <c r="HRV85" s="197"/>
      <c r="HRW85" s="197"/>
      <c r="HRX85" s="197"/>
      <c r="HRY85" s="197"/>
      <c r="HRZ85" s="197"/>
      <c r="HSA85" s="197"/>
      <c r="HSB85" s="144"/>
      <c r="HSC85" s="198"/>
      <c r="HSD85" s="197"/>
      <c r="HSE85" s="168"/>
      <c r="HSF85" s="168"/>
      <c r="HSG85" s="169"/>
      <c r="HSH85" s="199"/>
      <c r="HSI85" s="15"/>
      <c r="HSJ85" s="15"/>
      <c r="HSK85" s="197"/>
      <c r="HSL85" s="197"/>
      <c r="HSM85" s="197"/>
      <c r="HSN85" s="197"/>
      <c r="HSO85" s="197"/>
      <c r="HSP85" s="197"/>
      <c r="HSQ85" s="144"/>
      <c r="HSR85" s="198"/>
      <c r="HSS85" s="197"/>
      <c r="HST85" s="168"/>
      <c r="HSU85" s="168"/>
      <c r="HSV85" s="169"/>
      <c r="HSW85" s="199"/>
      <c r="HSX85" s="15"/>
      <c r="HSY85" s="15"/>
      <c r="HSZ85" s="197"/>
      <c r="HTA85" s="197"/>
      <c r="HTB85" s="197"/>
      <c r="HTC85" s="197"/>
      <c r="HTD85" s="197"/>
      <c r="HTE85" s="197"/>
      <c r="HTF85" s="144"/>
      <c r="HTG85" s="198"/>
      <c r="HTH85" s="197"/>
      <c r="HTI85" s="168"/>
      <c r="HTJ85" s="168"/>
      <c r="HTK85" s="169"/>
      <c r="HTL85" s="199"/>
      <c r="HTM85" s="15"/>
      <c r="HTN85" s="15"/>
      <c r="HTO85" s="197"/>
      <c r="HTP85" s="197"/>
      <c r="HTQ85" s="197"/>
      <c r="HTR85" s="197"/>
      <c r="HTS85" s="197"/>
      <c r="HTT85" s="197"/>
      <c r="HTU85" s="144"/>
      <c r="HTV85" s="198"/>
      <c r="HTW85" s="197"/>
      <c r="HTX85" s="168"/>
      <c r="HTY85" s="168"/>
      <c r="HTZ85" s="169"/>
      <c r="HUA85" s="199"/>
      <c r="HUB85" s="15"/>
      <c r="HUC85" s="15"/>
      <c r="HUD85" s="197"/>
      <c r="HUE85" s="197"/>
      <c r="HUF85" s="197"/>
      <c r="HUG85" s="197"/>
      <c r="HUH85" s="197"/>
      <c r="HUI85" s="197"/>
      <c r="HUJ85" s="144"/>
      <c r="HUK85" s="198"/>
      <c r="HUL85" s="197"/>
      <c r="HUM85" s="168"/>
      <c r="HUN85" s="168"/>
      <c r="HUO85" s="169"/>
      <c r="HUP85" s="199"/>
      <c r="HUQ85" s="15"/>
      <c r="HUR85" s="15"/>
      <c r="HUS85" s="197"/>
      <c r="HUT85" s="197"/>
      <c r="HUU85" s="197"/>
      <c r="HUV85" s="197"/>
      <c r="HUW85" s="197"/>
      <c r="HUX85" s="197"/>
      <c r="HUY85" s="144"/>
      <c r="HUZ85" s="198"/>
      <c r="HVA85" s="197"/>
      <c r="HVB85" s="168"/>
      <c r="HVC85" s="168"/>
      <c r="HVD85" s="169"/>
      <c r="HVE85" s="199"/>
      <c r="HVF85" s="15"/>
      <c r="HVG85" s="15"/>
      <c r="HVH85" s="197"/>
      <c r="HVI85" s="197"/>
      <c r="HVJ85" s="197"/>
      <c r="HVK85" s="197"/>
      <c r="HVL85" s="197"/>
      <c r="HVM85" s="197"/>
      <c r="HVN85" s="144"/>
      <c r="HVO85" s="198"/>
      <c r="HVP85" s="197"/>
      <c r="HVQ85" s="168"/>
      <c r="HVR85" s="168"/>
      <c r="HVS85" s="169"/>
      <c r="HVT85" s="199"/>
      <c r="HVU85" s="15"/>
      <c r="HVV85" s="15"/>
      <c r="HVW85" s="197"/>
      <c r="HVX85" s="197"/>
      <c r="HVY85" s="197"/>
      <c r="HVZ85" s="197"/>
      <c r="HWA85" s="197"/>
      <c r="HWB85" s="197"/>
      <c r="HWC85" s="144"/>
      <c r="HWD85" s="198"/>
      <c r="HWE85" s="197"/>
      <c r="HWF85" s="168"/>
      <c r="HWG85" s="168"/>
      <c r="HWH85" s="169"/>
      <c r="HWI85" s="199"/>
      <c r="HWJ85" s="15"/>
      <c r="HWK85" s="15"/>
      <c r="HWL85" s="197"/>
      <c r="HWM85" s="197"/>
      <c r="HWN85" s="197"/>
      <c r="HWO85" s="197"/>
      <c r="HWP85" s="197"/>
      <c r="HWQ85" s="197"/>
      <c r="HWR85" s="144"/>
      <c r="HWS85" s="198"/>
      <c r="HWT85" s="197"/>
      <c r="HWU85" s="168"/>
      <c r="HWV85" s="168"/>
      <c r="HWW85" s="169"/>
      <c r="HWX85" s="199"/>
      <c r="HWY85" s="15"/>
      <c r="HWZ85" s="15"/>
      <c r="HXA85" s="197"/>
      <c r="HXB85" s="197"/>
      <c r="HXC85" s="197"/>
      <c r="HXD85" s="197"/>
      <c r="HXE85" s="197"/>
      <c r="HXF85" s="197"/>
      <c r="HXG85" s="144"/>
      <c r="HXH85" s="198"/>
      <c r="HXI85" s="197"/>
      <c r="HXJ85" s="168"/>
      <c r="HXK85" s="168"/>
      <c r="HXL85" s="169"/>
      <c r="HXM85" s="199"/>
      <c r="HXN85" s="15"/>
      <c r="HXO85" s="15"/>
      <c r="HXP85" s="197"/>
      <c r="HXQ85" s="197"/>
      <c r="HXR85" s="197"/>
      <c r="HXS85" s="197"/>
      <c r="HXT85" s="197"/>
      <c r="HXU85" s="197"/>
      <c r="HXV85" s="144"/>
      <c r="HXW85" s="198"/>
      <c r="HXX85" s="197"/>
      <c r="HXY85" s="168"/>
      <c r="HXZ85" s="168"/>
      <c r="HYA85" s="169"/>
      <c r="HYB85" s="199"/>
      <c r="HYC85" s="15"/>
      <c r="HYD85" s="15"/>
      <c r="HYE85" s="197"/>
      <c r="HYF85" s="197"/>
      <c r="HYG85" s="197"/>
      <c r="HYH85" s="197"/>
      <c r="HYI85" s="197"/>
      <c r="HYJ85" s="197"/>
      <c r="HYK85" s="144"/>
      <c r="HYL85" s="198"/>
      <c r="HYM85" s="197"/>
      <c r="HYN85" s="168"/>
      <c r="HYO85" s="168"/>
      <c r="HYP85" s="169"/>
      <c r="HYQ85" s="199"/>
      <c r="HYR85" s="15"/>
      <c r="HYS85" s="15"/>
      <c r="HYT85" s="197"/>
      <c r="HYU85" s="197"/>
      <c r="HYV85" s="197"/>
      <c r="HYW85" s="197"/>
      <c r="HYX85" s="197"/>
      <c r="HYY85" s="197"/>
      <c r="HYZ85" s="144"/>
      <c r="HZA85" s="198"/>
      <c r="HZB85" s="197"/>
      <c r="HZC85" s="168"/>
      <c r="HZD85" s="168"/>
      <c r="HZE85" s="169"/>
      <c r="HZF85" s="199"/>
      <c r="HZG85" s="15"/>
      <c r="HZH85" s="15"/>
      <c r="HZI85" s="197"/>
      <c r="HZJ85" s="197"/>
      <c r="HZK85" s="197"/>
      <c r="HZL85" s="197"/>
      <c r="HZM85" s="197"/>
      <c r="HZN85" s="197"/>
      <c r="HZO85" s="144"/>
      <c r="HZP85" s="198"/>
      <c r="HZQ85" s="197"/>
      <c r="HZR85" s="168"/>
      <c r="HZS85" s="168"/>
      <c r="HZT85" s="169"/>
      <c r="HZU85" s="199"/>
      <c r="HZV85" s="15"/>
      <c r="HZW85" s="15"/>
      <c r="HZX85" s="197"/>
      <c r="HZY85" s="197"/>
      <c r="HZZ85" s="197"/>
      <c r="IAA85" s="197"/>
      <c r="IAB85" s="197"/>
      <c r="IAC85" s="197"/>
      <c r="IAD85" s="144"/>
      <c r="IAE85" s="198"/>
      <c r="IAF85" s="197"/>
      <c r="IAG85" s="168"/>
      <c r="IAH85" s="168"/>
      <c r="IAI85" s="169"/>
      <c r="IAJ85" s="199"/>
      <c r="IAK85" s="15"/>
      <c r="IAL85" s="15"/>
      <c r="IAM85" s="197"/>
      <c r="IAN85" s="197"/>
      <c r="IAO85" s="197"/>
      <c r="IAP85" s="197"/>
      <c r="IAQ85" s="197"/>
      <c r="IAR85" s="197"/>
      <c r="IAS85" s="144"/>
      <c r="IAT85" s="198"/>
      <c r="IAU85" s="197"/>
      <c r="IAV85" s="168"/>
      <c r="IAW85" s="168"/>
      <c r="IAX85" s="169"/>
      <c r="IAY85" s="199"/>
      <c r="IAZ85" s="15"/>
      <c r="IBA85" s="15"/>
      <c r="IBB85" s="197"/>
      <c r="IBC85" s="197"/>
      <c r="IBD85" s="197"/>
      <c r="IBE85" s="197"/>
      <c r="IBF85" s="197"/>
      <c r="IBG85" s="197"/>
      <c r="IBH85" s="144"/>
      <c r="IBI85" s="198"/>
      <c r="IBJ85" s="197"/>
      <c r="IBK85" s="168"/>
      <c r="IBL85" s="168"/>
      <c r="IBM85" s="169"/>
      <c r="IBN85" s="199"/>
      <c r="IBO85" s="15"/>
      <c r="IBP85" s="15"/>
      <c r="IBQ85" s="197"/>
      <c r="IBR85" s="197"/>
      <c r="IBS85" s="197"/>
      <c r="IBT85" s="197"/>
      <c r="IBU85" s="197"/>
      <c r="IBV85" s="197"/>
      <c r="IBW85" s="144"/>
      <c r="IBX85" s="198"/>
      <c r="IBY85" s="197"/>
      <c r="IBZ85" s="168"/>
      <c r="ICA85" s="168"/>
      <c r="ICB85" s="169"/>
      <c r="ICC85" s="199"/>
      <c r="ICD85" s="15"/>
      <c r="ICE85" s="15"/>
      <c r="ICF85" s="197"/>
      <c r="ICG85" s="197"/>
      <c r="ICH85" s="197"/>
      <c r="ICI85" s="197"/>
      <c r="ICJ85" s="197"/>
      <c r="ICK85" s="197"/>
      <c r="ICL85" s="144"/>
      <c r="ICM85" s="198"/>
      <c r="ICN85" s="197"/>
      <c r="ICO85" s="168"/>
      <c r="ICP85" s="168"/>
      <c r="ICQ85" s="169"/>
      <c r="ICR85" s="199"/>
      <c r="ICS85" s="15"/>
      <c r="ICT85" s="15"/>
      <c r="ICU85" s="197"/>
      <c r="ICV85" s="197"/>
      <c r="ICW85" s="197"/>
      <c r="ICX85" s="197"/>
      <c r="ICY85" s="197"/>
      <c r="ICZ85" s="197"/>
      <c r="IDA85" s="144"/>
      <c r="IDB85" s="198"/>
      <c r="IDC85" s="197"/>
      <c r="IDD85" s="168"/>
      <c r="IDE85" s="168"/>
      <c r="IDF85" s="169"/>
      <c r="IDG85" s="199"/>
      <c r="IDH85" s="15"/>
      <c r="IDI85" s="15"/>
      <c r="IDJ85" s="197"/>
      <c r="IDK85" s="197"/>
      <c r="IDL85" s="197"/>
      <c r="IDM85" s="197"/>
      <c r="IDN85" s="197"/>
      <c r="IDO85" s="197"/>
      <c r="IDP85" s="144"/>
      <c r="IDQ85" s="198"/>
      <c r="IDR85" s="197"/>
      <c r="IDS85" s="168"/>
      <c r="IDT85" s="168"/>
      <c r="IDU85" s="169"/>
      <c r="IDV85" s="199"/>
      <c r="IDW85" s="15"/>
      <c r="IDX85" s="15"/>
      <c r="IDY85" s="197"/>
      <c r="IDZ85" s="197"/>
      <c r="IEA85" s="197"/>
      <c r="IEB85" s="197"/>
      <c r="IEC85" s="197"/>
      <c r="IED85" s="197"/>
      <c r="IEE85" s="144"/>
      <c r="IEF85" s="198"/>
      <c r="IEG85" s="197"/>
      <c r="IEH85" s="168"/>
      <c r="IEI85" s="168"/>
      <c r="IEJ85" s="169"/>
      <c r="IEK85" s="199"/>
      <c r="IEL85" s="15"/>
      <c r="IEM85" s="15"/>
      <c r="IEN85" s="197"/>
      <c r="IEO85" s="197"/>
      <c r="IEP85" s="197"/>
      <c r="IEQ85" s="197"/>
      <c r="IER85" s="197"/>
      <c r="IES85" s="197"/>
      <c r="IET85" s="144"/>
      <c r="IEU85" s="198"/>
      <c r="IEV85" s="197"/>
      <c r="IEW85" s="168"/>
      <c r="IEX85" s="168"/>
      <c r="IEY85" s="169"/>
      <c r="IEZ85" s="199"/>
      <c r="IFA85" s="15"/>
      <c r="IFB85" s="15"/>
      <c r="IFC85" s="197"/>
      <c r="IFD85" s="197"/>
      <c r="IFE85" s="197"/>
      <c r="IFF85" s="197"/>
      <c r="IFG85" s="197"/>
      <c r="IFH85" s="197"/>
      <c r="IFI85" s="144"/>
      <c r="IFJ85" s="198"/>
      <c r="IFK85" s="197"/>
      <c r="IFL85" s="168"/>
      <c r="IFM85" s="168"/>
      <c r="IFN85" s="169"/>
      <c r="IFO85" s="199"/>
      <c r="IFP85" s="15"/>
      <c r="IFQ85" s="15"/>
      <c r="IFR85" s="197"/>
      <c r="IFS85" s="197"/>
      <c r="IFT85" s="197"/>
      <c r="IFU85" s="197"/>
      <c r="IFV85" s="197"/>
      <c r="IFW85" s="197"/>
      <c r="IFX85" s="144"/>
      <c r="IFY85" s="198"/>
      <c r="IFZ85" s="197"/>
      <c r="IGA85" s="168"/>
      <c r="IGB85" s="168"/>
      <c r="IGC85" s="169"/>
      <c r="IGD85" s="199"/>
      <c r="IGE85" s="15"/>
      <c r="IGF85" s="15"/>
      <c r="IGG85" s="197"/>
      <c r="IGH85" s="197"/>
      <c r="IGI85" s="197"/>
      <c r="IGJ85" s="197"/>
      <c r="IGK85" s="197"/>
      <c r="IGL85" s="197"/>
      <c r="IGM85" s="144"/>
      <c r="IGN85" s="198"/>
      <c r="IGO85" s="197"/>
      <c r="IGP85" s="168"/>
      <c r="IGQ85" s="168"/>
      <c r="IGR85" s="169"/>
      <c r="IGS85" s="199"/>
      <c r="IGT85" s="15"/>
      <c r="IGU85" s="15"/>
      <c r="IGV85" s="197"/>
      <c r="IGW85" s="197"/>
      <c r="IGX85" s="197"/>
      <c r="IGY85" s="197"/>
      <c r="IGZ85" s="197"/>
      <c r="IHA85" s="197"/>
      <c r="IHB85" s="144"/>
      <c r="IHC85" s="198"/>
      <c r="IHD85" s="197"/>
      <c r="IHE85" s="168"/>
      <c r="IHF85" s="168"/>
      <c r="IHG85" s="169"/>
      <c r="IHH85" s="199"/>
      <c r="IHI85" s="15"/>
      <c r="IHJ85" s="15"/>
      <c r="IHK85" s="197"/>
      <c r="IHL85" s="197"/>
      <c r="IHM85" s="197"/>
      <c r="IHN85" s="197"/>
      <c r="IHO85" s="197"/>
      <c r="IHP85" s="197"/>
      <c r="IHQ85" s="144"/>
      <c r="IHR85" s="198"/>
      <c r="IHS85" s="197"/>
      <c r="IHT85" s="168"/>
      <c r="IHU85" s="168"/>
      <c r="IHV85" s="169"/>
      <c r="IHW85" s="199"/>
      <c r="IHX85" s="15"/>
      <c r="IHY85" s="15"/>
      <c r="IHZ85" s="197"/>
      <c r="IIA85" s="197"/>
      <c r="IIB85" s="197"/>
      <c r="IIC85" s="197"/>
      <c r="IID85" s="197"/>
      <c r="IIE85" s="197"/>
      <c r="IIF85" s="144"/>
      <c r="IIG85" s="198"/>
      <c r="IIH85" s="197"/>
      <c r="III85" s="168"/>
      <c r="IIJ85" s="168"/>
      <c r="IIK85" s="169"/>
      <c r="IIL85" s="199"/>
      <c r="IIM85" s="15"/>
      <c r="IIN85" s="15"/>
      <c r="IIO85" s="197"/>
      <c r="IIP85" s="197"/>
      <c r="IIQ85" s="197"/>
      <c r="IIR85" s="197"/>
      <c r="IIS85" s="197"/>
      <c r="IIT85" s="197"/>
      <c r="IIU85" s="144"/>
      <c r="IIV85" s="198"/>
      <c r="IIW85" s="197"/>
      <c r="IIX85" s="168"/>
      <c r="IIY85" s="168"/>
      <c r="IIZ85" s="169"/>
      <c r="IJA85" s="199"/>
      <c r="IJB85" s="15"/>
      <c r="IJC85" s="15"/>
      <c r="IJD85" s="197"/>
      <c r="IJE85" s="197"/>
      <c r="IJF85" s="197"/>
      <c r="IJG85" s="197"/>
      <c r="IJH85" s="197"/>
      <c r="IJI85" s="197"/>
      <c r="IJJ85" s="144"/>
      <c r="IJK85" s="198"/>
      <c r="IJL85" s="197"/>
      <c r="IJM85" s="168"/>
      <c r="IJN85" s="168"/>
      <c r="IJO85" s="169"/>
      <c r="IJP85" s="199"/>
      <c r="IJQ85" s="15"/>
      <c r="IJR85" s="15"/>
      <c r="IJS85" s="197"/>
      <c r="IJT85" s="197"/>
      <c r="IJU85" s="197"/>
      <c r="IJV85" s="197"/>
      <c r="IJW85" s="197"/>
      <c r="IJX85" s="197"/>
      <c r="IJY85" s="144"/>
      <c r="IJZ85" s="198"/>
      <c r="IKA85" s="197"/>
      <c r="IKB85" s="168"/>
      <c r="IKC85" s="168"/>
      <c r="IKD85" s="169"/>
      <c r="IKE85" s="199"/>
      <c r="IKF85" s="15"/>
      <c r="IKG85" s="15"/>
      <c r="IKH85" s="197"/>
      <c r="IKI85" s="197"/>
      <c r="IKJ85" s="197"/>
      <c r="IKK85" s="197"/>
      <c r="IKL85" s="197"/>
      <c r="IKM85" s="197"/>
      <c r="IKN85" s="144"/>
      <c r="IKO85" s="198"/>
      <c r="IKP85" s="197"/>
      <c r="IKQ85" s="168"/>
      <c r="IKR85" s="168"/>
      <c r="IKS85" s="169"/>
      <c r="IKT85" s="199"/>
      <c r="IKU85" s="15"/>
      <c r="IKV85" s="15"/>
      <c r="IKW85" s="197"/>
      <c r="IKX85" s="197"/>
      <c r="IKY85" s="197"/>
      <c r="IKZ85" s="197"/>
      <c r="ILA85" s="197"/>
      <c r="ILB85" s="197"/>
      <c r="ILC85" s="144"/>
      <c r="ILD85" s="198"/>
      <c r="ILE85" s="197"/>
      <c r="ILF85" s="168"/>
      <c r="ILG85" s="168"/>
      <c r="ILH85" s="169"/>
      <c r="ILI85" s="199"/>
      <c r="ILJ85" s="15"/>
      <c r="ILK85" s="15"/>
      <c r="ILL85" s="197"/>
      <c r="ILM85" s="197"/>
      <c r="ILN85" s="197"/>
      <c r="ILO85" s="197"/>
      <c r="ILP85" s="197"/>
      <c r="ILQ85" s="197"/>
      <c r="ILR85" s="144"/>
      <c r="ILS85" s="198"/>
      <c r="ILT85" s="197"/>
      <c r="ILU85" s="168"/>
      <c r="ILV85" s="168"/>
      <c r="ILW85" s="169"/>
      <c r="ILX85" s="199"/>
      <c r="ILY85" s="15"/>
      <c r="ILZ85" s="15"/>
      <c r="IMA85" s="197"/>
      <c r="IMB85" s="197"/>
      <c r="IMC85" s="197"/>
      <c r="IMD85" s="197"/>
      <c r="IME85" s="197"/>
      <c r="IMF85" s="197"/>
      <c r="IMG85" s="144"/>
      <c r="IMH85" s="198"/>
      <c r="IMI85" s="197"/>
      <c r="IMJ85" s="168"/>
      <c r="IMK85" s="168"/>
      <c r="IML85" s="169"/>
      <c r="IMM85" s="199"/>
      <c r="IMN85" s="15"/>
      <c r="IMO85" s="15"/>
      <c r="IMP85" s="197"/>
      <c r="IMQ85" s="197"/>
      <c r="IMR85" s="197"/>
      <c r="IMS85" s="197"/>
      <c r="IMT85" s="197"/>
      <c r="IMU85" s="197"/>
      <c r="IMV85" s="144"/>
      <c r="IMW85" s="198"/>
      <c r="IMX85" s="197"/>
      <c r="IMY85" s="168"/>
      <c r="IMZ85" s="168"/>
      <c r="INA85" s="169"/>
      <c r="INB85" s="199"/>
      <c r="INC85" s="15"/>
      <c r="IND85" s="15"/>
      <c r="INE85" s="197"/>
      <c r="INF85" s="197"/>
      <c r="ING85" s="197"/>
      <c r="INH85" s="197"/>
      <c r="INI85" s="197"/>
      <c r="INJ85" s="197"/>
      <c r="INK85" s="144"/>
      <c r="INL85" s="198"/>
      <c r="INM85" s="197"/>
      <c r="INN85" s="168"/>
      <c r="INO85" s="168"/>
      <c r="INP85" s="169"/>
      <c r="INQ85" s="199"/>
      <c r="INR85" s="15"/>
      <c r="INS85" s="15"/>
      <c r="INT85" s="197"/>
      <c r="INU85" s="197"/>
      <c r="INV85" s="197"/>
      <c r="INW85" s="197"/>
      <c r="INX85" s="197"/>
      <c r="INY85" s="197"/>
      <c r="INZ85" s="144"/>
      <c r="IOA85" s="198"/>
      <c r="IOB85" s="197"/>
      <c r="IOC85" s="168"/>
      <c r="IOD85" s="168"/>
      <c r="IOE85" s="169"/>
      <c r="IOF85" s="199"/>
      <c r="IOG85" s="15"/>
      <c r="IOH85" s="15"/>
      <c r="IOI85" s="197"/>
      <c r="IOJ85" s="197"/>
      <c r="IOK85" s="197"/>
      <c r="IOL85" s="197"/>
      <c r="IOM85" s="197"/>
      <c r="ION85" s="197"/>
      <c r="IOO85" s="144"/>
      <c r="IOP85" s="198"/>
      <c r="IOQ85" s="197"/>
      <c r="IOR85" s="168"/>
      <c r="IOS85" s="168"/>
      <c r="IOT85" s="169"/>
      <c r="IOU85" s="199"/>
      <c r="IOV85" s="15"/>
      <c r="IOW85" s="15"/>
      <c r="IOX85" s="197"/>
      <c r="IOY85" s="197"/>
      <c r="IOZ85" s="197"/>
      <c r="IPA85" s="197"/>
      <c r="IPB85" s="197"/>
      <c r="IPC85" s="197"/>
      <c r="IPD85" s="144"/>
      <c r="IPE85" s="198"/>
      <c r="IPF85" s="197"/>
      <c r="IPG85" s="168"/>
      <c r="IPH85" s="168"/>
      <c r="IPI85" s="169"/>
      <c r="IPJ85" s="199"/>
      <c r="IPK85" s="15"/>
      <c r="IPL85" s="15"/>
      <c r="IPM85" s="197"/>
      <c r="IPN85" s="197"/>
      <c r="IPO85" s="197"/>
      <c r="IPP85" s="197"/>
      <c r="IPQ85" s="197"/>
      <c r="IPR85" s="197"/>
      <c r="IPS85" s="144"/>
      <c r="IPT85" s="198"/>
      <c r="IPU85" s="197"/>
      <c r="IPV85" s="168"/>
      <c r="IPW85" s="168"/>
      <c r="IPX85" s="169"/>
      <c r="IPY85" s="199"/>
      <c r="IPZ85" s="15"/>
      <c r="IQA85" s="15"/>
      <c r="IQB85" s="197"/>
      <c r="IQC85" s="197"/>
      <c r="IQD85" s="197"/>
      <c r="IQE85" s="197"/>
      <c r="IQF85" s="197"/>
      <c r="IQG85" s="197"/>
      <c r="IQH85" s="144"/>
      <c r="IQI85" s="198"/>
      <c r="IQJ85" s="197"/>
      <c r="IQK85" s="168"/>
      <c r="IQL85" s="168"/>
      <c r="IQM85" s="169"/>
      <c r="IQN85" s="199"/>
      <c r="IQO85" s="15"/>
      <c r="IQP85" s="15"/>
      <c r="IQQ85" s="197"/>
      <c r="IQR85" s="197"/>
      <c r="IQS85" s="197"/>
      <c r="IQT85" s="197"/>
      <c r="IQU85" s="197"/>
      <c r="IQV85" s="197"/>
      <c r="IQW85" s="144"/>
      <c r="IQX85" s="198"/>
      <c r="IQY85" s="197"/>
      <c r="IQZ85" s="168"/>
      <c r="IRA85" s="168"/>
      <c r="IRB85" s="169"/>
      <c r="IRC85" s="199"/>
      <c r="IRD85" s="15"/>
      <c r="IRE85" s="15"/>
      <c r="IRF85" s="197"/>
      <c r="IRG85" s="197"/>
      <c r="IRH85" s="197"/>
      <c r="IRI85" s="197"/>
      <c r="IRJ85" s="197"/>
      <c r="IRK85" s="197"/>
      <c r="IRL85" s="144"/>
      <c r="IRM85" s="198"/>
      <c r="IRN85" s="197"/>
      <c r="IRO85" s="168"/>
      <c r="IRP85" s="168"/>
      <c r="IRQ85" s="169"/>
      <c r="IRR85" s="199"/>
      <c r="IRS85" s="15"/>
      <c r="IRT85" s="15"/>
      <c r="IRU85" s="197"/>
      <c r="IRV85" s="197"/>
      <c r="IRW85" s="197"/>
      <c r="IRX85" s="197"/>
      <c r="IRY85" s="197"/>
      <c r="IRZ85" s="197"/>
      <c r="ISA85" s="144"/>
      <c r="ISB85" s="198"/>
      <c r="ISC85" s="197"/>
      <c r="ISD85" s="168"/>
      <c r="ISE85" s="168"/>
      <c r="ISF85" s="169"/>
      <c r="ISG85" s="199"/>
      <c r="ISH85" s="15"/>
      <c r="ISI85" s="15"/>
      <c r="ISJ85" s="197"/>
      <c r="ISK85" s="197"/>
      <c r="ISL85" s="197"/>
      <c r="ISM85" s="197"/>
      <c r="ISN85" s="197"/>
      <c r="ISO85" s="197"/>
      <c r="ISP85" s="144"/>
      <c r="ISQ85" s="198"/>
      <c r="ISR85" s="197"/>
      <c r="ISS85" s="168"/>
      <c r="IST85" s="168"/>
      <c r="ISU85" s="169"/>
      <c r="ISV85" s="199"/>
      <c r="ISW85" s="15"/>
      <c r="ISX85" s="15"/>
      <c r="ISY85" s="197"/>
      <c r="ISZ85" s="197"/>
      <c r="ITA85" s="197"/>
      <c r="ITB85" s="197"/>
      <c r="ITC85" s="197"/>
      <c r="ITD85" s="197"/>
      <c r="ITE85" s="144"/>
      <c r="ITF85" s="198"/>
      <c r="ITG85" s="197"/>
      <c r="ITH85" s="168"/>
      <c r="ITI85" s="168"/>
      <c r="ITJ85" s="169"/>
      <c r="ITK85" s="199"/>
      <c r="ITL85" s="15"/>
      <c r="ITM85" s="15"/>
      <c r="ITN85" s="197"/>
      <c r="ITO85" s="197"/>
      <c r="ITP85" s="197"/>
      <c r="ITQ85" s="197"/>
      <c r="ITR85" s="197"/>
      <c r="ITS85" s="197"/>
      <c r="ITT85" s="144"/>
      <c r="ITU85" s="198"/>
      <c r="ITV85" s="197"/>
      <c r="ITW85" s="168"/>
      <c r="ITX85" s="168"/>
      <c r="ITY85" s="169"/>
      <c r="ITZ85" s="199"/>
      <c r="IUA85" s="15"/>
      <c r="IUB85" s="15"/>
      <c r="IUC85" s="197"/>
      <c r="IUD85" s="197"/>
      <c r="IUE85" s="197"/>
      <c r="IUF85" s="197"/>
      <c r="IUG85" s="197"/>
      <c r="IUH85" s="197"/>
      <c r="IUI85" s="144"/>
      <c r="IUJ85" s="198"/>
      <c r="IUK85" s="197"/>
      <c r="IUL85" s="168"/>
      <c r="IUM85" s="168"/>
      <c r="IUN85" s="169"/>
      <c r="IUO85" s="199"/>
      <c r="IUP85" s="15"/>
      <c r="IUQ85" s="15"/>
      <c r="IUR85" s="197"/>
      <c r="IUS85" s="197"/>
      <c r="IUT85" s="197"/>
      <c r="IUU85" s="197"/>
      <c r="IUV85" s="197"/>
      <c r="IUW85" s="197"/>
      <c r="IUX85" s="144"/>
      <c r="IUY85" s="198"/>
      <c r="IUZ85" s="197"/>
      <c r="IVA85" s="168"/>
      <c r="IVB85" s="168"/>
      <c r="IVC85" s="169"/>
      <c r="IVD85" s="199"/>
      <c r="IVE85" s="15"/>
      <c r="IVF85" s="15"/>
      <c r="IVG85" s="197"/>
      <c r="IVH85" s="197"/>
      <c r="IVI85" s="197"/>
      <c r="IVJ85" s="197"/>
      <c r="IVK85" s="197"/>
      <c r="IVL85" s="197"/>
      <c r="IVM85" s="144"/>
      <c r="IVN85" s="198"/>
      <c r="IVO85" s="197"/>
      <c r="IVP85" s="168"/>
      <c r="IVQ85" s="168"/>
      <c r="IVR85" s="169"/>
      <c r="IVS85" s="199"/>
      <c r="IVT85" s="15"/>
      <c r="IVU85" s="15"/>
      <c r="IVV85" s="197"/>
      <c r="IVW85" s="197"/>
      <c r="IVX85" s="197"/>
      <c r="IVY85" s="197"/>
      <c r="IVZ85" s="197"/>
      <c r="IWA85" s="197"/>
      <c r="IWB85" s="144"/>
      <c r="IWC85" s="198"/>
      <c r="IWD85" s="197"/>
      <c r="IWE85" s="168"/>
      <c r="IWF85" s="168"/>
      <c r="IWG85" s="169"/>
      <c r="IWH85" s="199"/>
      <c r="IWI85" s="15"/>
      <c r="IWJ85" s="15"/>
      <c r="IWK85" s="197"/>
      <c r="IWL85" s="197"/>
      <c r="IWM85" s="197"/>
      <c r="IWN85" s="197"/>
      <c r="IWO85" s="197"/>
      <c r="IWP85" s="197"/>
      <c r="IWQ85" s="144"/>
      <c r="IWR85" s="198"/>
      <c r="IWS85" s="197"/>
      <c r="IWT85" s="168"/>
      <c r="IWU85" s="168"/>
      <c r="IWV85" s="169"/>
      <c r="IWW85" s="199"/>
      <c r="IWX85" s="15"/>
      <c r="IWY85" s="15"/>
      <c r="IWZ85" s="197"/>
      <c r="IXA85" s="197"/>
      <c r="IXB85" s="197"/>
      <c r="IXC85" s="197"/>
      <c r="IXD85" s="197"/>
      <c r="IXE85" s="197"/>
      <c r="IXF85" s="144"/>
      <c r="IXG85" s="198"/>
      <c r="IXH85" s="197"/>
      <c r="IXI85" s="168"/>
      <c r="IXJ85" s="168"/>
      <c r="IXK85" s="169"/>
      <c r="IXL85" s="199"/>
      <c r="IXM85" s="15"/>
      <c r="IXN85" s="15"/>
      <c r="IXO85" s="197"/>
      <c r="IXP85" s="197"/>
      <c r="IXQ85" s="197"/>
      <c r="IXR85" s="197"/>
      <c r="IXS85" s="197"/>
      <c r="IXT85" s="197"/>
      <c r="IXU85" s="144"/>
      <c r="IXV85" s="198"/>
      <c r="IXW85" s="197"/>
      <c r="IXX85" s="168"/>
      <c r="IXY85" s="168"/>
      <c r="IXZ85" s="169"/>
      <c r="IYA85" s="199"/>
      <c r="IYB85" s="15"/>
      <c r="IYC85" s="15"/>
      <c r="IYD85" s="197"/>
      <c r="IYE85" s="197"/>
      <c r="IYF85" s="197"/>
      <c r="IYG85" s="197"/>
      <c r="IYH85" s="197"/>
      <c r="IYI85" s="197"/>
      <c r="IYJ85" s="144"/>
      <c r="IYK85" s="198"/>
      <c r="IYL85" s="197"/>
      <c r="IYM85" s="168"/>
      <c r="IYN85" s="168"/>
      <c r="IYO85" s="169"/>
      <c r="IYP85" s="199"/>
      <c r="IYQ85" s="15"/>
      <c r="IYR85" s="15"/>
      <c r="IYS85" s="197"/>
      <c r="IYT85" s="197"/>
      <c r="IYU85" s="197"/>
      <c r="IYV85" s="197"/>
      <c r="IYW85" s="197"/>
      <c r="IYX85" s="197"/>
      <c r="IYY85" s="144"/>
      <c r="IYZ85" s="198"/>
      <c r="IZA85" s="197"/>
      <c r="IZB85" s="168"/>
      <c r="IZC85" s="168"/>
      <c r="IZD85" s="169"/>
      <c r="IZE85" s="199"/>
      <c r="IZF85" s="15"/>
      <c r="IZG85" s="15"/>
      <c r="IZH85" s="197"/>
      <c r="IZI85" s="197"/>
      <c r="IZJ85" s="197"/>
      <c r="IZK85" s="197"/>
      <c r="IZL85" s="197"/>
      <c r="IZM85" s="197"/>
      <c r="IZN85" s="144"/>
      <c r="IZO85" s="198"/>
      <c r="IZP85" s="197"/>
      <c r="IZQ85" s="168"/>
      <c r="IZR85" s="168"/>
      <c r="IZS85" s="169"/>
      <c r="IZT85" s="199"/>
      <c r="IZU85" s="15"/>
      <c r="IZV85" s="15"/>
      <c r="IZW85" s="197"/>
      <c r="IZX85" s="197"/>
      <c r="IZY85" s="197"/>
      <c r="IZZ85" s="197"/>
      <c r="JAA85" s="197"/>
      <c r="JAB85" s="197"/>
      <c r="JAC85" s="144"/>
      <c r="JAD85" s="198"/>
      <c r="JAE85" s="197"/>
      <c r="JAF85" s="168"/>
      <c r="JAG85" s="168"/>
      <c r="JAH85" s="169"/>
      <c r="JAI85" s="199"/>
      <c r="JAJ85" s="15"/>
      <c r="JAK85" s="15"/>
      <c r="JAL85" s="197"/>
      <c r="JAM85" s="197"/>
      <c r="JAN85" s="197"/>
      <c r="JAO85" s="197"/>
      <c r="JAP85" s="197"/>
      <c r="JAQ85" s="197"/>
      <c r="JAR85" s="144"/>
      <c r="JAS85" s="198"/>
      <c r="JAT85" s="197"/>
      <c r="JAU85" s="168"/>
      <c r="JAV85" s="168"/>
      <c r="JAW85" s="169"/>
      <c r="JAX85" s="199"/>
      <c r="JAY85" s="15"/>
      <c r="JAZ85" s="15"/>
      <c r="JBA85" s="197"/>
      <c r="JBB85" s="197"/>
      <c r="JBC85" s="197"/>
      <c r="JBD85" s="197"/>
      <c r="JBE85" s="197"/>
      <c r="JBF85" s="197"/>
      <c r="JBG85" s="144"/>
      <c r="JBH85" s="198"/>
      <c r="JBI85" s="197"/>
      <c r="JBJ85" s="168"/>
      <c r="JBK85" s="168"/>
      <c r="JBL85" s="169"/>
      <c r="JBM85" s="199"/>
      <c r="JBN85" s="15"/>
      <c r="JBO85" s="15"/>
      <c r="JBP85" s="197"/>
      <c r="JBQ85" s="197"/>
      <c r="JBR85" s="197"/>
      <c r="JBS85" s="197"/>
      <c r="JBT85" s="197"/>
      <c r="JBU85" s="197"/>
      <c r="JBV85" s="144"/>
      <c r="JBW85" s="198"/>
      <c r="JBX85" s="197"/>
      <c r="JBY85" s="168"/>
      <c r="JBZ85" s="168"/>
      <c r="JCA85" s="169"/>
      <c r="JCB85" s="199"/>
      <c r="JCC85" s="15"/>
      <c r="JCD85" s="15"/>
      <c r="JCE85" s="197"/>
      <c r="JCF85" s="197"/>
      <c r="JCG85" s="197"/>
      <c r="JCH85" s="197"/>
      <c r="JCI85" s="197"/>
      <c r="JCJ85" s="197"/>
      <c r="JCK85" s="144"/>
      <c r="JCL85" s="198"/>
      <c r="JCM85" s="197"/>
      <c r="JCN85" s="168"/>
      <c r="JCO85" s="168"/>
      <c r="JCP85" s="169"/>
      <c r="JCQ85" s="199"/>
      <c r="JCR85" s="15"/>
      <c r="JCS85" s="15"/>
      <c r="JCT85" s="197"/>
      <c r="JCU85" s="197"/>
      <c r="JCV85" s="197"/>
      <c r="JCW85" s="197"/>
      <c r="JCX85" s="197"/>
      <c r="JCY85" s="197"/>
      <c r="JCZ85" s="144"/>
      <c r="JDA85" s="198"/>
      <c r="JDB85" s="197"/>
      <c r="JDC85" s="168"/>
      <c r="JDD85" s="168"/>
      <c r="JDE85" s="169"/>
      <c r="JDF85" s="199"/>
      <c r="JDG85" s="15"/>
      <c r="JDH85" s="15"/>
      <c r="JDI85" s="197"/>
      <c r="JDJ85" s="197"/>
      <c r="JDK85" s="197"/>
      <c r="JDL85" s="197"/>
      <c r="JDM85" s="197"/>
      <c r="JDN85" s="197"/>
      <c r="JDO85" s="144"/>
      <c r="JDP85" s="198"/>
      <c r="JDQ85" s="197"/>
      <c r="JDR85" s="168"/>
      <c r="JDS85" s="168"/>
      <c r="JDT85" s="169"/>
      <c r="JDU85" s="199"/>
      <c r="JDV85" s="15"/>
      <c r="JDW85" s="15"/>
      <c r="JDX85" s="197"/>
      <c r="JDY85" s="197"/>
      <c r="JDZ85" s="197"/>
      <c r="JEA85" s="197"/>
      <c r="JEB85" s="197"/>
      <c r="JEC85" s="197"/>
      <c r="JED85" s="144"/>
      <c r="JEE85" s="198"/>
      <c r="JEF85" s="197"/>
      <c r="JEG85" s="168"/>
      <c r="JEH85" s="168"/>
      <c r="JEI85" s="169"/>
      <c r="JEJ85" s="199"/>
      <c r="JEK85" s="15"/>
      <c r="JEL85" s="15"/>
      <c r="JEM85" s="197"/>
      <c r="JEN85" s="197"/>
      <c r="JEO85" s="197"/>
      <c r="JEP85" s="197"/>
      <c r="JEQ85" s="197"/>
      <c r="JER85" s="197"/>
      <c r="JES85" s="144"/>
      <c r="JET85" s="198"/>
      <c r="JEU85" s="197"/>
      <c r="JEV85" s="168"/>
      <c r="JEW85" s="168"/>
      <c r="JEX85" s="169"/>
      <c r="JEY85" s="199"/>
      <c r="JEZ85" s="15"/>
      <c r="JFA85" s="15"/>
      <c r="JFB85" s="197"/>
      <c r="JFC85" s="197"/>
      <c r="JFD85" s="197"/>
      <c r="JFE85" s="197"/>
      <c r="JFF85" s="197"/>
      <c r="JFG85" s="197"/>
      <c r="JFH85" s="144"/>
      <c r="JFI85" s="198"/>
      <c r="JFJ85" s="197"/>
      <c r="JFK85" s="168"/>
      <c r="JFL85" s="168"/>
      <c r="JFM85" s="169"/>
      <c r="JFN85" s="199"/>
      <c r="JFO85" s="15"/>
      <c r="JFP85" s="15"/>
      <c r="JFQ85" s="197"/>
      <c r="JFR85" s="197"/>
      <c r="JFS85" s="197"/>
      <c r="JFT85" s="197"/>
      <c r="JFU85" s="197"/>
      <c r="JFV85" s="197"/>
      <c r="JFW85" s="144"/>
      <c r="JFX85" s="198"/>
      <c r="JFY85" s="197"/>
      <c r="JFZ85" s="168"/>
      <c r="JGA85" s="168"/>
      <c r="JGB85" s="169"/>
      <c r="JGC85" s="199"/>
      <c r="JGD85" s="15"/>
      <c r="JGE85" s="15"/>
      <c r="JGF85" s="197"/>
      <c r="JGG85" s="197"/>
      <c r="JGH85" s="197"/>
      <c r="JGI85" s="197"/>
      <c r="JGJ85" s="197"/>
      <c r="JGK85" s="197"/>
      <c r="JGL85" s="144"/>
      <c r="JGM85" s="198"/>
      <c r="JGN85" s="197"/>
      <c r="JGO85" s="168"/>
      <c r="JGP85" s="168"/>
      <c r="JGQ85" s="169"/>
      <c r="JGR85" s="199"/>
      <c r="JGS85" s="15"/>
      <c r="JGT85" s="15"/>
      <c r="JGU85" s="197"/>
      <c r="JGV85" s="197"/>
      <c r="JGW85" s="197"/>
      <c r="JGX85" s="197"/>
      <c r="JGY85" s="197"/>
      <c r="JGZ85" s="197"/>
      <c r="JHA85" s="144"/>
      <c r="JHB85" s="198"/>
      <c r="JHC85" s="197"/>
      <c r="JHD85" s="168"/>
      <c r="JHE85" s="168"/>
      <c r="JHF85" s="169"/>
      <c r="JHG85" s="199"/>
      <c r="JHH85" s="15"/>
      <c r="JHI85" s="15"/>
      <c r="JHJ85" s="197"/>
      <c r="JHK85" s="197"/>
      <c r="JHL85" s="197"/>
      <c r="JHM85" s="197"/>
      <c r="JHN85" s="197"/>
      <c r="JHO85" s="197"/>
      <c r="JHP85" s="144"/>
      <c r="JHQ85" s="198"/>
      <c r="JHR85" s="197"/>
      <c r="JHS85" s="168"/>
      <c r="JHT85" s="168"/>
      <c r="JHU85" s="169"/>
      <c r="JHV85" s="199"/>
      <c r="JHW85" s="15"/>
      <c r="JHX85" s="15"/>
      <c r="JHY85" s="197"/>
      <c r="JHZ85" s="197"/>
      <c r="JIA85" s="197"/>
      <c r="JIB85" s="197"/>
      <c r="JIC85" s="197"/>
      <c r="JID85" s="197"/>
      <c r="JIE85" s="144"/>
      <c r="JIF85" s="198"/>
      <c r="JIG85" s="197"/>
      <c r="JIH85" s="168"/>
      <c r="JII85" s="168"/>
      <c r="JIJ85" s="169"/>
      <c r="JIK85" s="199"/>
      <c r="JIL85" s="15"/>
      <c r="JIM85" s="15"/>
      <c r="JIN85" s="197"/>
      <c r="JIO85" s="197"/>
      <c r="JIP85" s="197"/>
      <c r="JIQ85" s="197"/>
      <c r="JIR85" s="197"/>
      <c r="JIS85" s="197"/>
      <c r="JIT85" s="144"/>
      <c r="JIU85" s="198"/>
      <c r="JIV85" s="197"/>
      <c r="JIW85" s="168"/>
      <c r="JIX85" s="168"/>
      <c r="JIY85" s="169"/>
      <c r="JIZ85" s="199"/>
      <c r="JJA85" s="15"/>
      <c r="JJB85" s="15"/>
      <c r="JJC85" s="197"/>
      <c r="JJD85" s="197"/>
      <c r="JJE85" s="197"/>
      <c r="JJF85" s="197"/>
      <c r="JJG85" s="197"/>
      <c r="JJH85" s="197"/>
      <c r="JJI85" s="144"/>
      <c r="JJJ85" s="198"/>
      <c r="JJK85" s="197"/>
      <c r="JJL85" s="168"/>
      <c r="JJM85" s="168"/>
      <c r="JJN85" s="169"/>
      <c r="JJO85" s="199"/>
      <c r="JJP85" s="15"/>
      <c r="JJQ85" s="15"/>
      <c r="JJR85" s="197"/>
      <c r="JJS85" s="197"/>
      <c r="JJT85" s="197"/>
      <c r="JJU85" s="197"/>
      <c r="JJV85" s="197"/>
      <c r="JJW85" s="197"/>
      <c r="JJX85" s="144"/>
      <c r="JJY85" s="198"/>
      <c r="JJZ85" s="197"/>
      <c r="JKA85" s="168"/>
      <c r="JKB85" s="168"/>
      <c r="JKC85" s="169"/>
      <c r="JKD85" s="199"/>
      <c r="JKE85" s="15"/>
      <c r="JKF85" s="15"/>
      <c r="JKG85" s="197"/>
      <c r="JKH85" s="197"/>
      <c r="JKI85" s="197"/>
      <c r="JKJ85" s="197"/>
      <c r="JKK85" s="197"/>
      <c r="JKL85" s="197"/>
      <c r="JKM85" s="144"/>
      <c r="JKN85" s="198"/>
      <c r="JKO85" s="197"/>
      <c r="JKP85" s="168"/>
      <c r="JKQ85" s="168"/>
      <c r="JKR85" s="169"/>
      <c r="JKS85" s="199"/>
      <c r="JKT85" s="15"/>
      <c r="JKU85" s="15"/>
      <c r="JKV85" s="197"/>
      <c r="JKW85" s="197"/>
      <c r="JKX85" s="197"/>
      <c r="JKY85" s="197"/>
      <c r="JKZ85" s="197"/>
      <c r="JLA85" s="197"/>
      <c r="JLB85" s="144"/>
      <c r="JLC85" s="198"/>
      <c r="JLD85" s="197"/>
      <c r="JLE85" s="168"/>
      <c r="JLF85" s="168"/>
      <c r="JLG85" s="169"/>
      <c r="JLH85" s="199"/>
      <c r="JLI85" s="15"/>
      <c r="JLJ85" s="15"/>
      <c r="JLK85" s="197"/>
      <c r="JLL85" s="197"/>
      <c r="JLM85" s="197"/>
      <c r="JLN85" s="197"/>
      <c r="JLO85" s="197"/>
      <c r="JLP85" s="197"/>
      <c r="JLQ85" s="144"/>
      <c r="JLR85" s="198"/>
      <c r="JLS85" s="197"/>
      <c r="JLT85" s="168"/>
      <c r="JLU85" s="168"/>
      <c r="JLV85" s="169"/>
      <c r="JLW85" s="199"/>
      <c r="JLX85" s="15"/>
      <c r="JLY85" s="15"/>
      <c r="JLZ85" s="197"/>
      <c r="JMA85" s="197"/>
      <c r="JMB85" s="197"/>
      <c r="JMC85" s="197"/>
      <c r="JMD85" s="197"/>
      <c r="JME85" s="197"/>
      <c r="JMF85" s="144"/>
      <c r="JMG85" s="198"/>
      <c r="JMH85" s="197"/>
      <c r="JMI85" s="168"/>
      <c r="JMJ85" s="168"/>
      <c r="JMK85" s="169"/>
      <c r="JML85" s="199"/>
      <c r="JMM85" s="15"/>
      <c r="JMN85" s="15"/>
      <c r="JMO85" s="197"/>
      <c r="JMP85" s="197"/>
      <c r="JMQ85" s="197"/>
      <c r="JMR85" s="197"/>
      <c r="JMS85" s="197"/>
      <c r="JMT85" s="197"/>
      <c r="JMU85" s="144"/>
      <c r="JMV85" s="198"/>
      <c r="JMW85" s="197"/>
      <c r="JMX85" s="168"/>
      <c r="JMY85" s="168"/>
      <c r="JMZ85" s="169"/>
      <c r="JNA85" s="199"/>
      <c r="JNB85" s="15"/>
      <c r="JNC85" s="15"/>
      <c r="JND85" s="197"/>
      <c r="JNE85" s="197"/>
      <c r="JNF85" s="197"/>
      <c r="JNG85" s="197"/>
      <c r="JNH85" s="197"/>
      <c r="JNI85" s="197"/>
      <c r="JNJ85" s="144"/>
      <c r="JNK85" s="198"/>
      <c r="JNL85" s="197"/>
      <c r="JNM85" s="168"/>
      <c r="JNN85" s="168"/>
      <c r="JNO85" s="169"/>
      <c r="JNP85" s="199"/>
      <c r="JNQ85" s="15"/>
      <c r="JNR85" s="15"/>
      <c r="JNS85" s="197"/>
      <c r="JNT85" s="197"/>
      <c r="JNU85" s="197"/>
      <c r="JNV85" s="197"/>
      <c r="JNW85" s="197"/>
      <c r="JNX85" s="197"/>
      <c r="JNY85" s="144"/>
      <c r="JNZ85" s="198"/>
      <c r="JOA85" s="197"/>
      <c r="JOB85" s="168"/>
      <c r="JOC85" s="168"/>
      <c r="JOD85" s="169"/>
      <c r="JOE85" s="199"/>
      <c r="JOF85" s="15"/>
      <c r="JOG85" s="15"/>
      <c r="JOH85" s="197"/>
      <c r="JOI85" s="197"/>
      <c r="JOJ85" s="197"/>
      <c r="JOK85" s="197"/>
      <c r="JOL85" s="197"/>
      <c r="JOM85" s="197"/>
      <c r="JON85" s="144"/>
      <c r="JOO85" s="198"/>
      <c r="JOP85" s="197"/>
      <c r="JOQ85" s="168"/>
      <c r="JOR85" s="168"/>
      <c r="JOS85" s="169"/>
      <c r="JOT85" s="199"/>
      <c r="JOU85" s="15"/>
      <c r="JOV85" s="15"/>
      <c r="JOW85" s="197"/>
      <c r="JOX85" s="197"/>
      <c r="JOY85" s="197"/>
      <c r="JOZ85" s="197"/>
      <c r="JPA85" s="197"/>
      <c r="JPB85" s="197"/>
      <c r="JPC85" s="144"/>
      <c r="JPD85" s="198"/>
      <c r="JPE85" s="197"/>
      <c r="JPF85" s="168"/>
      <c r="JPG85" s="168"/>
      <c r="JPH85" s="169"/>
      <c r="JPI85" s="199"/>
      <c r="JPJ85" s="15"/>
      <c r="JPK85" s="15"/>
      <c r="JPL85" s="197"/>
      <c r="JPM85" s="197"/>
      <c r="JPN85" s="197"/>
      <c r="JPO85" s="197"/>
      <c r="JPP85" s="197"/>
      <c r="JPQ85" s="197"/>
      <c r="JPR85" s="144"/>
      <c r="JPS85" s="198"/>
      <c r="JPT85" s="197"/>
      <c r="JPU85" s="168"/>
      <c r="JPV85" s="168"/>
      <c r="JPW85" s="169"/>
      <c r="JPX85" s="199"/>
      <c r="JPY85" s="15"/>
      <c r="JPZ85" s="15"/>
      <c r="JQA85" s="197"/>
      <c r="JQB85" s="197"/>
      <c r="JQC85" s="197"/>
      <c r="JQD85" s="197"/>
      <c r="JQE85" s="197"/>
      <c r="JQF85" s="197"/>
      <c r="JQG85" s="144"/>
      <c r="JQH85" s="198"/>
      <c r="JQI85" s="197"/>
      <c r="JQJ85" s="168"/>
      <c r="JQK85" s="168"/>
      <c r="JQL85" s="169"/>
      <c r="JQM85" s="199"/>
      <c r="JQN85" s="15"/>
      <c r="JQO85" s="15"/>
      <c r="JQP85" s="197"/>
      <c r="JQQ85" s="197"/>
      <c r="JQR85" s="197"/>
      <c r="JQS85" s="197"/>
      <c r="JQT85" s="197"/>
      <c r="JQU85" s="197"/>
      <c r="JQV85" s="144"/>
      <c r="JQW85" s="198"/>
      <c r="JQX85" s="197"/>
      <c r="JQY85" s="168"/>
      <c r="JQZ85" s="168"/>
      <c r="JRA85" s="169"/>
      <c r="JRB85" s="199"/>
      <c r="JRC85" s="15"/>
      <c r="JRD85" s="15"/>
      <c r="JRE85" s="197"/>
      <c r="JRF85" s="197"/>
      <c r="JRG85" s="197"/>
      <c r="JRH85" s="197"/>
      <c r="JRI85" s="197"/>
      <c r="JRJ85" s="197"/>
      <c r="JRK85" s="144"/>
      <c r="JRL85" s="198"/>
      <c r="JRM85" s="197"/>
      <c r="JRN85" s="168"/>
      <c r="JRO85" s="168"/>
      <c r="JRP85" s="169"/>
      <c r="JRQ85" s="199"/>
      <c r="JRR85" s="15"/>
      <c r="JRS85" s="15"/>
      <c r="JRT85" s="197"/>
      <c r="JRU85" s="197"/>
      <c r="JRV85" s="197"/>
      <c r="JRW85" s="197"/>
      <c r="JRX85" s="197"/>
      <c r="JRY85" s="197"/>
      <c r="JRZ85" s="144"/>
      <c r="JSA85" s="198"/>
      <c r="JSB85" s="197"/>
      <c r="JSC85" s="168"/>
      <c r="JSD85" s="168"/>
      <c r="JSE85" s="169"/>
      <c r="JSF85" s="199"/>
      <c r="JSG85" s="15"/>
      <c r="JSH85" s="15"/>
      <c r="JSI85" s="197"/>
      <c r="JSJ85" s="197"/>
      <c r="JSK85" s="197"/>
      <c r="JSL85" s="197"/>
      <c r="JSM85" s="197"/>
      <c r="JSN85" s="197"/>
      <c r="JSO85" s="144"/>
      <c r="JSP85" s="198"/>
      <c r="JSQ85" s="197"/>
      <c r="JSR85" s="168"/>
      <c r="JSS85" s="168"/>
      <c r="JST85" s="169"/>
      <c r="JSU85" s="199"/>
      <c r="JSV85" s="15"/>
      <c r="JSW85" s="15"/>
      <c r="JSX85" s="197"/>
      <c r="JSY85" s="197"/>
      <c r="JSZ85" s="197"/>
      <c r="JTA85" s="197"/>
      <c r="JTB85" s="197"/>
      <c r="JTC85" s="197"/>
      <c r="JTD85" s="144"/>
      <c r="JTE85" s="198"/>
      <c r="JTF85" s="197"/>
      <c r="JTG85" s="168"/>
      <c r="JTH85" s="168"/>
      <c r="JTI85" s="169"/>
      <c r="JTJ85" s="199"/>
      <c r="JTK85" s="15"/>
      <c r="JTL85" s="15"/>
      <c r="JTM85" s="197"/>
      <c r="JTN85" s="197"/>
      <c r="JTO85" s="197"/>
      <c r="JTP85" s="197"/>
      <c r="JTQ85" s="197"/>
      <c r="JTR85" s="197"/>
      <c r="JTS85" s="144"/>
      <c r="JTT85" s="198"/>
      <c r="JTU85" s="197"/>
      <c r="JTV85" s="168"/>
      <c r="JTW85" s="168"/>
      <c r="JTX85" s="169"/>
      <c r="JTY85" s="199"/>
      <c r="JTZ85" s="15"/>
      <c r="JUA85" s="15"/>
      <c r="JUB85" s="197"/>
      <c r="JUC85" s="197"/>
      <c r="JUD85" s="197"/>
      <c r="JUE85" s="197"/>
      <c r="JUF85" s="197"/>
      <c r="JUG85" s="197"/>
      <c r="JUH85" s="144"/>
      <c r="JUI85" s="198"/>
      <c r="JUJ85" s="197"/>
      <c r="JUK85" s="168"/>
      <c r="JUL85" s="168"/>
      <c r="JUM85" s="169"/>
      <c r="JUN85" s="199"/>
      <c r="JUO85" s="15"/>
      <c r="JUP85" s="15"/>
      <c r="JUQ85" s="197"/>
      <c r="JUR85" s="197"/>
      <c r="JUS85" s="197"/>
      <c r="JUT85" s="197"/>
      <c r="JUU85" s="197"/>
      <c r="JUV85" s="197"/>
      <c r="JUW85" s="144"/>
      <c r="JUX85" s="198"/>
      <c r="JUY85" s="197"/>
      <c r="JUZ85" s="168"/>
      <c r="JVA85" s="168"/>
      <c r="JVB85" s="169"/>
      <c r="JVC85" s="199"/>
      <c r="JVD85" s="15"/>
      <c r="JVE85" s="15"/>
      <c r="JVF85" s="197"/>
      <c r="JVG85" s="197"/>
      <c r="JVH85" s="197"/>
      <c r="JVI85" s="197"/>
      <c r="JVJ85" s="197"/>
      <c r="JVK85" s="197"/>
      <c r="JVL85" s="144"/>
      <c r="JVM85" s="198"/>
      <c r="JVN85" s="197"/>
      <c r="JVO85" s="168"/>
      <c r="JVP85" s="168"/>
      <c r="JVQ85" s="169"/>
      <c r="JVR85" s="199"/>
      <c r="JVS85" s="15"/>
      <c r="JVT85" s="15"/>
      <c r="JVU85" s="197"/>
      <c r="JVV85" s="197"/>
      <c r="JVW85" s="197"/>
      <c r="JVX85" s="197"/>
      <c r="JVY85" s="197"/>
      <c r="JVZ85" s="197"/>
      <c r="JWA85" s="144"/>
      <c r="JWB85" s="198"/>
      <c r="JWC85" s="197"/>
      <c r="JWD85" s="168"/>
      <c r="JWE85" s="168"/>
      <c r="JWF85" s="169"/>
      <c r="JWG85" s="199"/>
      <c r="JWH85" s="15"/>
      <c r="JWI85" s="15"/>
      <c r="JWJ85" s="197"/>
      <c r="JWK85" s="197"/>
      <c r="JWL85" s="197"/>
      <c r="JWM85" s="197"/>
      <c r="JWN85" s="197"/>
      <c r="JWO85" s="197"/>
      <c r="JWP85" s="144"/>
      <c r="JWQ85" s="198"/>
      <c r="JWR85" s="197"/>
      <c r="JWS85" s="168"/>
      <c r="JWT85" s="168"/>
      <c r="JWU85" s="169"/>
      <c r="JWV85" s="199"/>
      <c r="JWW85" s="15"/>
      <c r="JWX85" s="15"/>
      <c r="JWY85" s="197"/>
      <c r="JWZ85" s="197"/>
      <c r="JXA85" s="197"/>
      <c r="JXB85" s="197"/>
      <c r="JXC85" s="197"/>
      <c r="JXD85" s="197"/>
      <c r="JXE85" s="144"/>
      <c r="JXF85" s="198"/>
      <c r="JXG85" s="197"/>
      <c r="JXH85" s="168"/>
      <c r="JXI85" s="168"/>
      <c r="JXJ85" s="169"/>
      <c r="JXK85" s="199"/>
      <c r="JXL85" s="15"/>
      <c r="JXM85" s="15"/>
      <c r="JXN85" s="197"/>
      <c r="JXO85" s="197"/>
      <c r="JXP85" s="197"/>
      <c r="JXQ85" s="197"/>
      <c r="JXR85" s="197"/>
      <c r="JXS85" s="197"/>
      <c r="JXT85" s="144"/>
      <c r="JXU85" s="198"/>
      <c r="JXV85" s="197"/>
      <c r="JXW85" s="168"/>
      <c r="JXX85" s="168"/>
      <c r="JXY85" s="169"/>
      <c r="JXZ85" s="199"/>
      <c r="JYA85" s="15"/>
      <c r="JYB85" s="15"/>
      <c r="JYC85" s="197"/>
      <c r="JYD85" s="197"/>
      <c r="JYE85" s="197"/>
      <c r="JYF85" s="197"/>
      <c r="JYG85" s="197"/>
      <c r="JYH85" s="197"/>
      <c r="JYI85" s="144"/>
      <c r="JYJ85" s="198"/>
      <c r="JYK85" s="197"/>
      <c r="JYL85" s="168"/>
      <c r="JYM85" s="168"/>
      <c r="JYN85" s="169"/>
      <c r="JYO85" s="199"/>
      <c r="JYP85" s="15"/>
      <c r="JYQ85" s="15"/>
      <c r="JYR85" s="197"/>
      <c r="JYS85" s="197"/>
      <c r="JYT85" s="197"/>
      <c r="JYU85" s="197"/>
      <c r="JYV85" s="197"/>
      <c r="JYW85" s="197"/>
      <c r="JYX85" s="144"/>
      <c r="JYY85" s="198"/>
      <c r="JYZ85" s="197"/>
      <c r="JZA85" s="168"/>
      <c r="JZB85" s="168"/>
      <c r="JZC85" s="169"/>
      <c r="JZD85" s="199"/>
      <c r="JZE85" s="15"/>
      <c r="JZF85" s="15"/>
      <c r="JZG85" s="197"/>
      <c r="JZH85" s="197"/>
      <c r="JZI85" s="197"/>
      <c r="JZJ85" s="197"/>
      <c r="JZK85" s="197"/>
      <c r="JZL85" s="197"/>
      <c r="JZM85" s="144"/>
      <c r="JZN85" s="198"/>
      <c r="JZO85" s="197"/>
      <c r="JZP85" s="168"/>
      <c r="JZQ85" s="168"/>
      <c r="JZR85" s="169"/>
      <c r="JZS85" s="199"/>
      <c r="JZT85" s="15"/>
      <c r="JZU85" s="15"/>
      <c r="JZV85" s="197"/>
      <c r="JZW85" s="197"/>
      <c r="JZX85" s="197"/>
      <c r="JZY85" s="197"/>
      <c r="JZZ85" s="197"/>
      <c r="KAA85" s="197"/>
      <c r="KAB85" s="144"/>
      <c r="KAC85" s="198"/>
      <c r="KAD85" s="197"/>
      <c r="KAE85" s="168"/>
      <c r="KAF85" s="168"/>
      <c r="KAG85" s="169"/>
      <c r="KAH85" s="199"/>
      <c r="KAI85" s="15"/>
      <c r="KAJ85" s="15"/>
      <c r="KAK85" s="197"/>
      <c r="KAL85" s="197"/>
      <c r="KAM85" s="197"/>
      <c r="KAN85" s="197"/>
      <c r="KAO85" s="197"/>
      <c r="KAP85" s="197"/>
      <c r="KAQ85" s="144"/>
      <c r="KAR85" s="198"/>
      <c r="KAS85" s="197"/>
      <c r="KAT85" s="168"/>
      <c r="KAU85" s="168"/>
      <c r="KAV85" s="169"/>
      <c r="KAW85" s="199"/>
      <c r="KAX85" s="15"/>
      <c r="KAY85" s="15"/>
      <c r="KAZ85" s="197"/>
      <c r="KBA85" s="197"/>
      <c r="KBB85" s="197"/>
      <c r="KBC85" s="197"/>
      <c r="KBD85" s="197"/>
      <c r="KBE85" s="197"/>
      <c r="KBF85" s="144"/>
      <c r="KBG85" s="198"/>
      <c r="KBH85" s="197"/>
      <c r="KBI85" s="168"/>
      <c r="KBJ85" s="168"/>
      <c r="KBK85" s="169"/>
      <c r="KBL85" s="199"/>
      <c r="KBM85" s="15"/>
      <c r="KBN85" s="15"/>
      <c r="KBO85" s="197"/>
      <c r="KBP85" s="197"/>
      <c r="KBQ85" s="197"/>
      <c r="KBR85" s="197"/>
      <c r="KBS85" s="197"/>
      <c r="KBT85" s="197"/>
      <c r="KBU85" s="144"/>
      <c r="KBV85" s="198"/>
      <c r="KBW85" s="197"/>
      <c r="KBX85" s="168"/>
      <c r="KBY85" s="168"/>
      <c r="KBZ85" s="169"/>
      <c r="KCA85" s="199"/>
      <c r="KCB85" s="15"/>
      <c r="KCC85" s="15"/>
      <c r="KCD85" s="197"/>
      <c r="KCE85" s="197"/>
      <c r="KCF85" s="197"/>
      <c r="KCG85" s="197"/>
      <c r="KCH85" s="197"/>
      <c r="KCI85" s="197"/>
      <c r="KCJ85" s="144"/>
      <c r="KCK85" s="198"/>
      <c r="KCL85" s="197"/>
      <c r="KCM85" s="168"/>
      <c r="KCN85" s="168"/>
      <c r="KCO85" s="169"/>
      <c r="KCP85" s="199"/>
      <c r="KCQ85" s="15"/>
      <c r="KCR85" s="15"/>
      <c r="KCS85" s="197"/>
      <c r="KCT85" s="197"/>
      <c r="KCU85" s="197"/>
      <c r="KCV85" s="197"/>
      <c r="KCW85" s="197"/>
      <c r="KCX85" s="197"/>
      <c r="KCY85" s="144"/>
      <c r="KCZ85" s="198"/>
      <c r="KDA85" s="197"/>
      <c r="KDB85" s="168"/>
      <c r="KDC85" s="168"/>
      <c r="KDD85" s="169"/>
      <c r="KDE85" s="199"/>
      <c r="KDF85" s="15"/>
      <c r="KDG85" s="15"/>
      <c r="KDH85" s="197"/>
      <c r="KDI85" s="197"/>
      <c r="KDJ85" s="197"/>
      <c r="KDK85" s="197"/>
      <c r="KDL85" s="197"/>
      <c r="KDM85" s="197"/>
      <c r="KDN85" s="144"/>
      <c r="KDO85" s="198"/>
      <c r="KDP85" s="197"/>
      <c r="KDQ85" s="168"/>
      <c r="KDR85" s="168"/>
      <c r="KDS85" s="169"/>
      <c r="KDT85" s="199"/>
      <c r="KDU85" s="15"/>
      <c r="KDV85" s="15"/>
      <c r="KDW85" s="197"/>
      <c r="KDX85" s="197"/>
      <c r="KDY85" s="197"/>
      <c r="KDZ85" s="197"/>
      <c r="KEA85" s="197"/>
      <c r="KEB85" s="197"/>
      <c r="KEC85" s="144"/>
      <c r="KED85" s="198"/>
      <c r="KEE85" s="197"/>
      <c r="KEF85" s="168"/>
      <c r="KEG85" s="168"/>
      <c r="KEH85" s="169"/>
      <c r="KEI85" s="199"/>
      <c r="KEJ85" s="15"/>
      <c r="KEK85" s="15"/>
      <c r="KEL85" s="197"/>
      <c r="KEM85" s="197"/>
      <c r="KEN85" s="197"/>
      <c r="KEO85" s="197"/>
      <c r="KEP85" s="197"/>
      <c r="KEQ85" s="197"/>
      <c r="KER85" s="144"/>
      <c r="KES85" s="198"/>
      <c r="KET85" s="197"/>
      <c r="KEU85" s="168"/>
      <c r="KEV85" s="168"/>
      <c r="KEW85" s="169"/>
      <c r="KEX85" s="199"/>
      <c r="KEY85" s="15"/>
      <c r="KEZ85" s="15"/>
      <c r="KFA85" s="197"/>
      <c r="KFB85" s="197"/>
      <c r="KFC85" s="197"/>
      <c r="KFD85" s="197"/>
      <c r="KFE85" s="197"/>
      <c r="KFF85" s="197"/>
      <c r="KFG85" s="144"/>
      <c r="KFH85" s="198"/>
      <c r="KFI85" s="197"/>
      <c r="KFJ85" s="168"/>
      <c r="KFK85" s="168"/>
      <c r="KFL85" s="169"/>
      <c r="KFM85" s="199"/>
      <c r="KFN85" s="15"/>
      <c r="KFO85" s="15"/>
      <c r="KFP85" s="197"/>
      <c r="KFQ85" s="197"/>
      <c r="KFR85" s="197"/>
      <c r="KFS85" s="197"/>
      <c r="KFT85" s="197"/>
      <c r="KFU85" s="197"/>
      <c r="KFV85" s="144"/>
      <c r="KFW85" s="198"/>
      <c r="KFX85" s="197"/>
      <c r="KFY85" s="168"/>
      <c r="KFZ85" s="168"/>
      <c r="KGA85" s="169"/>
      <c r="KGB85" s="199"/>
      <c r="KGC85" s="15"/>
      <c r="KGD85" s="15"/>
      <c r="KGE85" s="197"/>
      <c r="KGF85" s="197"/>
      <c r="KGG85" s="197"/>
      <c r="KGH85" s="197"/>
      <c r="KGI85" s="197"/>
      <c r="KGJ85" s="197"/>
      <c r="KGK85" s="144"/>
      <c r="KGL85" s="198"/>
      <c r="KGM85" s="197"/>
      <c r="KGN85" s="168"/>
      <c r="KGO85" s="168"/>
      <c r="KGP85" s="169"/>
      <c r="KGQ85" s="199"/>
      <c r="KGR85" s="15"/>
      <c r="KGS85" s="15"/>
      <c r="KGT85" s="197"/>
      <c r="KGU85" s="197"/>
      <c r="KGV85" s="197"/>
      <c r="KGW85" s="197"/>
      <c r="KGX85" s="197"/>
      <c r="KGY85" s="197"/>
      <c r="KGZ85" s="144"/>
      <c r="KHA85" s="198"/>
      <c r="KHB85" s="197"/>
      <c r="KHC85" s="168"/>
      <c r="KHD85" s="168"/>
      <c r="KHE85" s="169"/>
      <c r="KHF85" s="199"/>
      <c r="KHG85" s="15"/>
      <c r="KHH85" s="15"/>
      <c r="KHI85" s="197"/>
      <c r="KHJ85" s="197"/>
      <c r="KHK85" s="197"/>
      <c r="KHL85" s="197"/>
      <c r="KHM85" s="197"/>
      <c r="KHN85" s="197"/>
      <c r="KHO85" s="144"/>
      <c r="KHP85" s="198"/>
      <c r="KHQ85" s="197"/>
      <c r="KHR85" s="168"/>
      <c r="KHS85" s="168"/>
      <c r="KHT85" s="169"/>
      <c r="KHU85" s="199"/>
      <c r="KHV85" s="15"/>
      <c r="KHW85" s="15"/>
      <c r="KHX85" s="197"/>
      <c r="KHY85" s="197"/>
      <c r="KHZ85" s="197"/>
      <c r="KIA85" s="197"/>
      <c r="KIB85" s="197"/>
      <c r="KIC85" s="197"/>
      <c r="KID85" s="144"/>
      <c r="KIE85" s="198"/>
      <c r="KIF85" s="197"/>
      <c r="KIG85" s="168"/>
      <c r="KIH85" s="168"/>
      <c r="KII85" s="169"/>
      <c r="KIJ85" s="199"/>
      <c r="KIK85" s="15"/>
      <c r="KIL85" s="15"/>
      <c r="KIM85" s="197"/>
      <c r="KIN85" s="197"/>
      <c r="KIO85" s="197"/>
      <c r="KIP85" s="197"/>
      <c r="KIQ85" s="197"/>
      <c r="KIR85" s="197"/>
      <c r="KIS85" s="144"/>
      <c r="KIT85" s="198"/>
      <c r="KIU85" s="197"/>
      <c r="KIV85" s="168"/>
      <c r="KIW85" s="168"/>
      <c r="KIX85" s="169"/>
      <c r="KIY85" s="199"/>
      <c r="KIZ85" s="15"/>
      <c r="KJA85" s="15"/>
      <c r="KJB85" s="197"/>
      <c r="KJC85" s="197"/>
      <c r="KJD85" s="197"/>
      <c r="KJE85" s="197"/>
      <c r="KJF85" s="197"/>
      <c r="KJG85" s="197"/>
      <c r="KJH85" s="144"/>
      <c r="KJI85" s="198"/>
      <c r="KJJ85" s="197"/>
      <c r="KJK85" s="168"/>
      <c r="KJL85" s="168"/>
      <c r="KJM85" s="169"/>
      <c r="KJN85" s="199"/>
      <c r="KJO85" s="15"/>
      <c r="KJP85" s="15"/>
      <c r="KJQ85" s="197"/>
      <c r="KJR85" s="197"/>
      <c r="KJS85" s="197"/>
      <c r="KJT85" s="197"/>
      <c r="KJU85" s="197"/>
      <c r="KJV85" s="197"/>
      <c r="KJW85" s="144"/>
      <c r="KJX85" s="198"/>
      <c r="KJY85" s="197"/>
      <c r="KJZ85" s="168"/>
      <c r="KKA85" s="168"/>
      <c r="KKB85" s="169"/>
      <c r="KKC85" s="199"/>
      <c r="KKD85" s="15"/>
      <c r="KKE85" s="15"/>
      <c r="KKF85" s="197"/>
      <c r="KKG85" s="197"/>
      <c r="KKH85" s="197"/>
      <c r="KKI85" s="197"/>
      <c r="KKJ85" s="197"/>
      <c r="KKK85" s="197"/>
      <c r="KKL85" s="144"/>
      <c r="KKM85" s="198"/>
      <c r="KKN85" s="197"/>
      <c r="KKO85" s="168"/>
      <c r="KKP85" s="168"/>
      <c r="KKQ85" s="169"/>
      <c r="KKR85" s="199"/>
      <c r="KKS85" s="15"/>
      <c r="KKT85" s="15"/>
      <c r="KKU85" s="197"/>
      <c r="KKV85" s="197"/>
      <c r="KKW85" s="197"/>
      <c r="KKX85" s="197"/>
      <c r="KKY85" s="197"/>
      <c r="KKZ85" s="197"/>
      <c r="KLA85" s="144"/>
      <c r="KLB85" s="198"/>
      <c r="KLC85" s="197"/>
      <c r="KLD85" s="168"/>
      <c r="KLE85" s="168"/>
      <c r="KLF85" s="169"/>
      <c r="KLG85" s="199"/>
      <c r="KLH85" s="15"/>
      <c r="KLI85" s="15"/>
      <c r="KLJ85" s="197"/>
      <c r="KLK85" s="197"/>
      <c r="KLL85" s="197"/>
      <c r="KLM85" s="197"/>
      <c r="KLN85" s="197"/>
      <c r="KLO85" s="197"/>
      <c r="KLP85" s="144"/>
      <c r="KLQ85" s="198"/>
      <c r="KLR85" s="197"/>
      <c r="KLS85" s="168"/>
      <c r="KLT85" s="168"/>
      <c r="KLU85" s="169"/>
      <c r="KLV85" s="199"/>
      <c r="KLW85" s="15"/>
      <c r="KLX85" s="15"/>
      <c r="KLY85" s="197"/>
      <c r="KLZ85" s="197"/>
      <c r="KMA85" s="197"/>
      <c r="KMB85" s="197"/>
      <c r="KMC85" s="197"/>
      <c r="KMD85" s="197"/>
      <c r="KME85" s="144"/>
      <c r="KMF85" s="198"/>
      <c r="KMG85" s="197"/>
      <c r="KMH85" s="168"/>
      <c r="KMI85" s="168"/>
      <c r="KMJ85" s="169"/>
      <c r="KMK85" s="199"/>
      <c r="KML85" s="15"/>
      <c r="KMM85" s="15"/>
      <c r="KMN85" s="197"/>
      <c r="KMO85" s="197"/>
      <c r="KMP85" s="197"/>
      <c r="KMQ85" s="197"/>
      <c r="KMR85" s="197"/>
      <c r="KMS85" s="197"/>
      <c r="KMT85" s="144"/>
      <c r="KMU85" s="198"/>
      <c r="KMV85" s="197"/>
      <c r="KMW85" s="168"/>
      <c r="KMX85" s="168"/>
      <c r="KMY85" s="169"/>
      <c r="KMZ85" s="199"/>
      <c r="KNA85" s="15"/>
      <c r="KNB85" s="15"/>
      <c r="KNC85" s="197"/>
      <c r="KND85" s="197"/>
      <c r="KNE85" s="197"/>
      <c r="KNF85" s="197"/>
      <c r="KNG85" s="197"/>
      <c r="KNH85" s="197"/>
      <c r="KNI85" s="144"/>
      <c r="KNJ85" s="198"/>
      <c r="KNK85" s="197"/>
      <c r="KNL85" s="168"/>
      <c r="KNM85" s="168"/>
      <c r="KNN85" s="169"/>
      <c r="KNO85" s="199"/>
      <c r="KNP85" s="15"/>
      <c r="KNQ85" s="15"/>
      <c r="KNR85" s="197"/>
      <c r="KNS85" s="197"/>
      <c r="KNT85" s="197"/>
      <c r="KNU85" s="197"/>
      <c r="KNV85" s="197"/>
      <c r="KNW85" s="197"/>
      <c r="KNX85" s="144"/>
      <c r="KNY85" s="198"/>
      <c r="KNZ85" s="197"/>
      <c r="KOA85" s="168"/>
      <c r="KOB85" s="168"/>
      <c r="KOC85" s="169"/>
      <c r="KOD85" s="199"/>
      <c r="KOE85" s="15"/>
      <c r="KOF85" s="15"/>
      <c r="KOG85" s="197"/>
      <c r="KOH85" s="197"/>
      <c r="KOI85" s="197"/>
      <c r="KOJ85" s="197"/>
      <c r="KOK85" s="197"/>
      <c r="KOL85" s="197"/>
      <c r="KOM85" s="144"/>
      <c r="KON85" s="198"/>
      <c r="KOO85" s="197"/>
      <c r="KOP85" s="168"/>
      <c r="KOQ85" s="168"/>
      <c r="KOR85" s="169"/>
      <c r="KOS85" s="199"/>
      <c r="KOT85" s="15"/>
      <c r="KOU85" s="15"/>
      <c r="KOV85" s="197"/>
      <c r="KOW85" s="197"/>
      <c r="KOX85" s="197"/>
      <c r="KOY85" s="197"/>
      <c r="KOZ85" s="197"/>
      <c r="KPA85" s="197"/>
      <c r="KPB85" s="144"/>
      <c r="KPC85" s="198"/>
      <c r="KPD85" s="197"/>
      <c r="KPE85" s="168"/>
      <c r="KPF85" s="168"/>
      <c r="KPG85" s="169"/>
      <c r="KPH85" s="199"/>
      <c r="KPI85" s="15"/>
      <c r="KPJ85" s="15"/>
      <c r="KPK85" s="197"/>
      <c r="KPL85" s="197"/>
      <c r="KPM85" s="197"/>
      <c r="KPN85" s="197"/>
      <c r="KPO85" s="197"/>
      <c r="KPP85" s="197"/>
      <c r="KPQ85" s="144"/>
      <c r="KPR85" s="198"/>
      <c r="KPS85" s="197"/>
      <c r="KPT85" s="168"/>
      <c r="KPU85" s="168"/>
      <c r="KPV85" s="169"/>
      <c r="KPW85" s="199"/>
      <c r="KPX85" s="15"/>
      <c r="KPY85" s="15"/>
      <c r="KPZ85" s="197"/>
      <c r="KQA85" s="197"/>
      <c r="KQB85" s="197"/>
      <c r="KQC85" s="197"/>
      <c r="KQD85" s="197"/>
      <c r="KQE85" s="197"/>
      <c r="KQF85" s="144"/>
      <c r="KQG85" s="198"/>
      <c r="KQH85" s="197"/>
      <c r="KQI85" s="168"/>
      <c r="KQJ85" s="168"/>
      <c r="KQK85" s="169"/>
      <c r="KQL85" s="199"/>
      <c r="KQM85" s="15"/>
      <c r="KQN85" s="15"/>
      <c r="KQO85" s="197"/>
      <c r="KQP85" s="197"/>
      <c r="KQQ85" s="197"/>
      <c r="KQR85" s="197"/>
      <c r="KQS85" s="197"/>
      <c r="KQT85" s="197"/>
      <c r="KQU85" s="144"/>
      <c r="KQV85" s="198"/>
      <c r="KQW85" s="197"/>
      <c r="KQX85" s="168"/>
      <c r="KQY85" s="168"/>
      <c r="KQZ85" s="169"/>
      <c r="KRA85" s="199"/>
      <c r="KRB85" s="15"/>
      <c r="KRC85" s="15"/>
      <c r="KRD85" s="197"/>
      <c r="KRE85" s="197"/>
      <c r="KRF85" s="197"/>
      <c r="KRG85" s="197"/>
      <c r="KRH85" s="197"/>
      <c r="KRI85" s="197"/>
      <c r="KRJ85" s="144"/>
      <c r="KRK85" s="198"/>
      <c r="KRL85" s="197"/>
      <c r="KRM85" s="168"/>
      <c r="KRN85" s="168"/>
      <c r="KRO85" s="169"/>
      <c r="KRP85" s="199"/>
      <c r="KRQ85" s="15"/>
      <c r="KRR85" s="15"/>
      <c r="KRS85" s="197"/>
      <c r="KRT85" s="197"/>
      <c r="KRU85" s="197"/>
      <c r="KRV85" s="197"/>
      <c r="KRW85" s="197"/>
      <c r="KRX85" s="197"/>
      <c r="KRY85" s="144"/>
      <c r="KRZ85" s="198"/>
      <c r="KSA85" s="197"/>
      <c r="KSB85" s="168"/>
      <c r="KSC85" s="168"/>
      <c r="KSD85" s="169"/>
      <c r="KSE85" s="199"/>
      <c r="KSF85" s="15"/>
      <c r="KSG85" s="15"/>
      <c r="KSH85" s="197"/>
      <c r="KSI85" s="197"/>
      <c r="KSJ85" s="197"/>
      <c r="KSK85" s="197"/>
      <c r="KSL85" s="197"/>
      <c r="KSM85" s="197"/>
      <c r="KSN85" s="144"/>
      <c r="KSO85" s="198"/>
      <c r="KSP85" s="197"/>
      <c r="KSQ85" s="168"/>
      <c r="KSR85" s="168"/>
      <c r="KSS85" s="169"/>
      <c r="KST85" s="199"/>
      <c r="KSU85" s="15"/>
      <c r="KSV85" s="15"/>
      <c r="KSW85" s="197"/>
      <c r="KSX85" s="197"/>
      <c r="KSY85" s="197"/>
      <c r="KSZ85" s="197"/>
      <c r="KTA85" s="197"/>
      <c r="KTB85" s="197"/>
      <c r="KTC85" s="144"/>
      <c r="KTD85" s="198"/>
      <c r="KTE85" s="197"/>
      <c r="KTF85" s="168"/>
      <c r="KTG85" s="168"/>
      <c r="KTH85" s="169"/>
      <c r="KTI85" s="199"/>
      <c r="KTJ85" s="15"/>
      <c r="KTK85" s="15"/>
      <c r="KTL85" s="197"/>
      <c r="KTM85" s="197"/>
      <c r="KTN85" s="197"/>
      <c r="KTO85" s="197"/>
      <c r="KTP85" s="197"/>
      <c r="KTQ85" s="197"/>
      <c r="KTR85" s="144"/>
      <c r="KTS85" s="198"/>
      <c r="KTT85" s="197"/>
      <c r="KTU85" s="168"/>
      <c r="KTV85" s="168"/>
      <c r="KTW85" s="169"/>
      <c r="KTX85" s="199"/>
      <c r="KTY85" s="15"/>
      <c r="KTZ85" s="15"/>
      <c r="KUA85" s="197"/>
      <c r="KUB85" s="197"/>
      <c r="KUC85" s="197"/>
      <c r="KUD85" s="197"/>
      <c r="KUE85" s="197"/>
      <c r="KUF85" s="197"/>
      <c r="KUG85" s="144"/>
      <c r="KUH85" s="198"/>
      <c r="KUI85" s="197"/>
      <c r="KUJ85" s="168"/>
      <c r="KUK85" s="168"/>
      <c r="KUL85" s="169"/>
      <c r="KUM85" s="199"/>
      <c r="KUN85" s="15"/>
      <c r="KUO85" s="15"/>
      <c r="KUP85" s="197"/>
      <c r="KUQ85" s="197"/>
      <c r="KUR85" s="197"/>
      <c r="KUS85" s="197"/>
      <c r="KUT85" s="197"/>
      <c r="KUU85" s="197"/>
      <c r="KUV85" s="144"/>
      <c r="KUW85" s="198"/>
      <c r="KUX85" s="197"/>
      <c r="KUY85" s="168"/>
      <c r="KUZ85" s="168"/>
      <c r="KVA85" s="169"/>
      <c r="KVB85" s="199"/>
      <c r="KVC85" s="15"/>
      <c r="KVD85" s="15"/>
      <c r="KVE85" s="197"/>
      <c r="KVF85" s="197"/>
      <c r="KVG85" s="197"/>
      <c r="KVH85" s="197"/>
      <c r="KVI85" s="197"/>
      <c r="KVJ85" s="197"/>
      <c r="KVK85" s="144"/>
      <c r="KVL85" s="198"/>
      <c r="KVM85" s="197"/>
      <c r="KVN85" s="168"/>
      <c r="KVO85" s="168"/>
      <c r="KVP85" s="169"/>
      <c r="KVQ85" s="199"/>
      <c r="KVR85" s="15"/>
      <c r="KVS85" s="15"/>
      <c r="KVT85" s="197"/>
      <c r="KVU85" s="197"/>
      <c r="KVV85" s="197"/>
      <c r="KVW85" s="197"/>
      <c r="KVX85" s="197"/>
      <c r="KVY85" s="197"/>
      <c r="KVZ85" s="144"/>
      <c r="KWA85" s="198"/>
      <c r="KWB85" s="197"/>
      <c r="KWC85" s="168"/>
      <c r="KWD85" s="168"/>
      <c r="KWE85" s="169"/>
      <c r="KWF85" s="199"/>
      <c r="KWG85" s="15"/>
      <c r="KWH85" s="15"/>
      <c r="KWI85" s="197"/>
      <c r="KWJ85" s="197"/>
      <c r="KWK85" s="197"/>
      <c r="KWL85" s="197"/>
      <c r="KWM85" s="197"/>
      <c r="KWN85" s="197"/>
      <c r="KWO85" s="144"/>
      <c r="KWP85" s="198"/>
      <c r="KWQ85" s="197"/>
      <c r="KWR85" s="168"/>
      <c r="KWS85" s="168"/>
      <c r="KWT85" s="169"/>
      <c r="KWU85" s="199"/>
      <c r="KWV85" s="15"/>
      <c r="KWW85" s="15"/>
      <c r="KWX85" s="197"/>
      <c r="KWY85" s="197"/>
      <c r="KWZ85" s="197"/>
      <c r="KXA85" s="197"/>
      <c r="KXB85" s="197"/>
      <c r="KXC85" s="197"/>
      <c r="KXD85" s="144"/>
      <c r="KXE85" s="198"/>
      <c r="KXF85" s="197"/>
      <c r="KXG85" s="168"/>
      <c r="KXH85" s="168"/>
      <c r="KXI85" s="169"/>
      <c r="KXJ85" s="199"/>
      <c r="KXK85" s="15"/>
      <c r="KXL85" s="15"/>
      <c r="KXM85" s="197"/>
      <c r="KXN85" s="197"/>
      <c r="KXO85" s="197"/>
      <c r="KXP85" s="197"/>
      <c r="KXQ85" s="197"/>
      <c r="KXR85" s="197"/>
      <c r="KXS85" s="144"/>
      <c r="KXT85" s="198"/>
      <c r="KXU85" s="197"/>
      <c r="KXV85" s="168"/>
      <c r="KXW85" s="168"/>
      <c r="KXX85" s="169"/>
      <c r="KXY85" s="199"/>
      <c r="KXZ85" s="15"/>
      <c r="KYA85" s="15"/>
      <c r="KYB85" s="197"/>
      <c r="KYC85" s="197"/>
      <c r="KYD85" s="197"/>
      <c r="KYE85" s="197"/>
      <c r="KYF85" s="197"/>
      <c r="KYG85" s="197"/>
      <c r="KYH85" s="144"/>
      <c r="KYI85" s="198"/>
      <c r="KYJ85" s="197"/>
      <c r="KYK85" s="168"/>
      <c r="KYL85" s="168"/>
      <c r="KYM85" s="169"/>
      <c r="KYN85" s="199"/>
      <c r="KYO85" s="15"/>
      <c r="KYP85" s="15"/>
      <c r="KYQ85" s="197"/>
      <c r="KYR85" s="197"/>
      <c r="KYS85" s="197"/>
      <c r="KYT85" s="197"/>
      <c r="KYU85" s="197"/>
      <c r="KYV85" s="197"/>
      <c r="KYW85" s="144"/>
      <c r="KYX85" s="198"/>
      <c r="KYY85" s="197"/>
      <c r="KYZ85" s="168"/>
      <c r="KZA85" s="168"/>
      <c r="KZB85" s="169"/>
      <c r="KZC85" s="199"/>
      <c r="KZD85" s="15"/>
      <c r="KZE85" s="15"/>
      <c r="KZF85" s="197"/>
      <c r="KZG85" s="197"/>
      <c r="KZH85" s="197"/>
      <c r="KZI85" s="197"/>
      <c r="KZJ85" s="197"/>
      <c r="KZK85" s="197"/>
      <c r="KZL85" s="144"/>
      <c r="KZM85" s="198"/>
      <c r="KZN85" s="197"/>
      <c r="KZO85" s="168"/>
      <c r="KZP85" s="168"/>
      <c r="KZQ85" s="169"/>
      <c r="KZR85" s="199"/>
      <c r="KZS85" s="15"/>
      <c r="KZT85" s="15"/>
      <c r="KZU85" s="197"/>
      <c r="KZV85" s="197"/>
      <c r="KZW85" s="197"/>
      <c r="KZX85" s="197"/>
      <c r="KZY85" s="197"/>
      <c r="KZZ85" s="197"/>
      <c r="LAA85" s="144"/>
      <c r="LAB85" s="198"/>
      <c r="LAC85" s="197"/>
      <c r="LAD85" s="168"/>
      <c r="LAE85" s="168"/>
      <c r="LAF85" s="169"/>
      <c r="LAG85" s="199"/>
      <c r="LAH85" s="15"/>
      <c r="LAI85" s="15"/>
      <c r="LAJ85" s="197"/>
      <c r="LAK85" s="197"/>
      <c r="LAL85" s="197"/>
      <c r="LAM85" s="197"/>
      <c r="LAN85" s="197"/>
      <c r="LAO85" s="197"/>
      <c r="LAP85" s="144"/>
      <c r="LAQ85" s="198"/>
      <c r="LAR85" s="197"/>
      <c r="LAS85" s="168"/>
      <c r="LAT85" s="168"/>
      <c r="LAU85" s="169"/>
      <c r="LAV85" s="199"/>
      <c r="LAW85" s="15"/>
      <c r="LAX85" s="15"/>
      <c r="LAY85" s="197"/>
      <c r="LAZ85" s="197"/>
      <c r="LBA85" s="197"/>
      <c r="LBB85" s="197"/>
      <c r="LBC85" s="197"/>
      <c r="LBD85" s="197"/>
      <c r="LBE85" s="144"/>
      <c r="LBF85" s="198"/>
      <c r="LBG85" s="197"/>
      <c r="LBH85" s="168"/>
      <c r="LBI85" s="168"/>
      <c r="LBJ85" s="169"/>
      <c r="LBK85" s="199"/>
      <c r="LBL85" s="15"/>
      <c r="LBM85" s="15"/>
      <c r="LBN85" s="197"/>
      <c r="LBO85" s="197"/>
      <c r="LBP85" s="197"/>
      <c r="LBQ85" s="197"/>
      <c r="LBR85" s="197"/>
      <c r="LBS85" s="197"/>
      <c r="LBT85" s="144"/>
      <c r="LBU85" s="198"/>
      <c r="LBV85" s="197"/>
      <c r="LBW85" s="168"/>
      <c r="LBX85" s="168"/>
      <c r="LBY85" s="169"/>
      <c r="LBZ85" s="199"/>
      <c r="LCA85" s="15"/>
      <c r="LCB85" s="15"/>
      <c r="LCC85" s="197"/>
      <c r="LCD85" s="197"/>
      <c r="LCE85" s="197"/>
      <c r="LCF85" s="197"/>
      <c r="LCG85" s="197"/>
      <c r="LCH85" s="197"/>
      <c r="LCI85" s="144"/>
      <c r="LCJ85" s="198"/>
      <c r="LCK85" s="197"/>
      <c r="LCL85" s="168"/>
      <c r="LCM85" s="168"/>
      <c r="LCN85" s="169"/>
      <c r="LCO85" s="199"/>
      <c r="LCP85" s="15"/>
      <c r="LCQ85" s="15"/>
      <c r="LCR85" s="197"/>
      <c r="LCS85" s="197"/>
      <c r="LCT85" s="197"/>
      <c r="LCU85" s="197"/>
      <c r="LCV85" s="197"/>
      <c r="LCW85" s="197"/>
      <c r="LCX85" s="144"/>
      <c r="LCY85" s="198"/>
      <c r="LCZ85" s="197"/>
      <c r="LDA85" s="168"/>
      <c r="LDB85" s="168"/>
      <c r="LDC85" s="169"/>
      <c r="LDD85" s="199"/>
      <c r="LDE85" s="15"/>
      <c r="LDF85" s="15"/>
      <c r="LDG85" s="197"/>
      <c r="LDH85" s="197"/>
      <c r="LDI85" s="197"/>
      <c r="LDJ85" s="197"/>
      <c r="LDK85" s="197"/>
      <c r="LDL85" s="197"/>
      <c r="LDM85" s="144"/>
      <c r="LDN85" s="198"/>
      <c r="LDO85" s="197"/>
      <c r="LDP85" s="168"/>
      <c r="LDQ85" s="168"/>
      <c r="LDR85" s="169"/>
      <c r="LDS85" s="199"/>
      <c r="LDT85" s="15"/>
      <c r="LDU85" s="15"/>
      <c r="LDV85" s="197"/>
      <c r="LDW85" s="197"/>
      <c r="LDX85" s="197"/>
      <c r="LDY85" s="197"/>
      <c r="LDZ85" s="197"/>
      <c r="LEA85" s="197"/>
      <c r="LEB85" s="144"/>
      <c r="LEC85" s="198"/>
      <c r="LED85" s="197"/>
      <c r="LEE85" s="168"/>
      <c r="LEF85" s="168"/>
      <c r="LEG85" s="169"/>
      <c r="LEH85" s="199"/>
      <c r="LEI85" s="15"/>
      <c r="LEJ85" s="15"/>
      <c r="LEK85" s="197"/>
      <c r="LEL85" s="197"/>
      <c r="LEM85" s="197"/>
      <c r="LEN85" s="197"/>
      <c r="LEO85" s="197"/>
      <c r="LEP85" s="197"/>
      <c r="LEQ85" s="144"/>
      <c r="LER85" s="198"/>
      <c r="LES85" s="197"/>
      <c r="LET85" s="168"/>
      <c r="LEU85" s="168"/>
      <c r="LEV85" s="169"/>
      <c r="LEW85" s="199"/>
      <c r="LEX85" s="15"/>
      <c r="LEY85" s="15"/>
      <c r="LEZ85" s="197"/>
      <c r="LFA85" s="197"/>
      <c r="LFB85" s="197"/>
      <c r="LFC85" s="197"/>
      <c r="LFD85" s="197"/>
      <c r="LFE85" s="197"/>
      <c r="LFF85" s="144"/>
      <c r="LFG85" s="198"/>
      <c r="LFH85" s="197"/>
      <c r="LFI85" s="168"/>
      <c r="LFJ85" s="168"/>
      <c r="LFK85" s="169"/>
      <c r="LFL85" s="199"/>
      <c r="LFM85" s="15"/>
      <c r="LFN85" s="15"/>
      <c r="LFO85" s="197"/>
      <c r="LFP85" s="197"/>
      <c r="LFQ85" s="197"/>
      <c r="LFR85" s="197"/>
      <c r="LFS85" s="197"/>
      <c r="LFT85" s="197"/>
      <c r="LFU85" s="144"/>
      <c r="LFV85" s="198"/>
      <c r="LFW85" s="197"/>
      <c r="LFX85" s="168"/>
      <c r="LFY85" s="168"/>
      <c r="LFZ85" s="169"/>
      <c r="LGA85" s="199"/>
      <c r="LGB85" s="15"/>
      <c r="LGC85" s="15"/>
      <c r="LGD85" s="197"/>
      <c r="LGE85" s="197"/>
      <c r="LGF85" s="197"/>
      <c r="LGG85" s="197"/>
      <c r="LGH85" s="197"/>
      <c r="LGI85" s="197"/>
      <c r="LGJ85" s="144"/>
      <c r="LGK85" s="198"/>
      <c r="LGL85" s="197"/>
      <c r="LGM85" s="168"/>
      <c r="LGN85" s="168"/>
      <c r="LGO85" s="169"/>
      <c r="LGP85" s="199"/>
      <c r="LGQ85" s="15"/>
      <c r="LGR85" s="15"/>
      <c r="LGS85" s="197"/>
      <c r="LGT85" s="197"/>
      <c r="LGU85" s="197"/>
      <c r="LGV85" s="197"/>
      <c r="LGW85" s="197"/>
      <c r="LGX85" s="197"/>
      <c r="LGY85" s="144"/>
      <c r="LGZ85" s="198"/>
      <c r="LHA85" s="197"/>
      <c r="LHB85" s="168"/>
      <c r="LHC85" s="168"/>
      <c r="LHD85" s="169"/>
      <c r="LHE85" s="199"/>
      <c r="LHF85" s="15"/>
      <c r="LHG85" s="15"/>
      <c r="LHH85" s="197"/>
      <c r="LHI85" s="197"/>
      <c r="LHJ85" s="197"/>
      <c r="LHK85" s="197"/>
      <c r="LHL85" s="197"/>
      <c r="LHM85" s="197"/>
      <c r="LHN85" s="144"/>
      <c r="LHO85" s="198"/>
      <c r="LHP85" s="197"/>
      <c r="LHQ85" s="168"/>
      <c r="LHR85" s="168"/>
      <c r="LHS85" s="169"/>
      <c r="LHT85" s="199"/>
      <c r="LHU85" s="15"/>
      <c r="LHV85" s="15"/>
      <c r="LHW85" s="197"/>
      <c r="LHX85" s="197"/>
      <c r="LHY85" s="197"/>
      <c r="LHZ85" s="197"/>
      <c r="LIA85" s="197"/>
      <c r="LIB85" s="197"/>
      <c r="LIC85" s="144"/>
      <c r="LID85" s="198"/>
      <c r="LIE85" s="197"/>
      <c r="LIF85" s="168"/>
      <c r="LIG85" s="168"/>
      <c r="LIH85" s="169"/>
      <c r="LII85" s="199"/>
      <c r="LIJ85" s="15"/>
      <c r="LIK85" s="15"/>
      <c r="LIL85" s="197"/>
      <c r="LIM85" s="197"/>
      <c r="LIN85" s="197"/>
      <c r="LIO85" s="197"/>
      <c r="LIP85" s="197"/>
      <c r="LIQ85" s="197"/>
      <c r="LIR85" s="144"/>
      <c r="LIS85" s="198"/>
      <c r="LIT85" s="197"/>
      <c r="LIU85" s="168"/>
      <c r="LIV85" s="168"/>
      <c r="LIW85" s="169"/>
      <c r="LIX85" s="199"/>
      <c r="LIY85" s="15"/>
      <c r="LIZ85" s="15"/>
      <c r="LJA85" s="197"/>
      <c r="LJB85" s="197"/>
      <c r="LJC85" s="197"/>
      <c r="LJD85" s="197"/>
      <c r="LJE85" s="197"/>
      <c r="LJF85" s="197"/>
      <c r="LJG85" s="144"/>
      <c r="LJH85" s="198"/>
      <c r="LJI85" s="197"/>
      <c r="LJJ85" s="168"/>
      <c r="LJK85" s="168"/>
      <c r="LJL85" s="169"/>
      <c r="LJM85" s="199"/>
      <c r="LJN85" s="15"/>
      <c r="LJO85" s="15"/>
      <c r="LJP85" s="197"/>
      <c r="LJQ85" s="197"/>
      <c r="LJR85" s="197"/>
      <c r="LJS85" s="197"/>
      <c r="LJT85" s="197"/>
      <c r="LJU85" s="197"/>
      <c r="LJV85" s="144"/>
      <c r="LJW85" s="198"/>
      <c r="LJX85" s="197"/>
      <c r="LJY85" s="168"/>
      <c r="LJZ85" s="168"/>
      <c r="LKA85" s="169"/>
      <c r="LKB85" s="199"/>
      <c r="LKC85" s="15"/>
      <c r="LKD85" s="15"/>
      <c r="LKE85" s="197"/>
      <c r="LKF85" s="197"/>
      <c r="LKG85" s="197"/>
      <c r="LKH85" s="197"/>
      <c r="LKI85" s="197"/>
      <c r="LKJ85" s="197"/>
      <c r="LKK85" s="144"/>
      <c r="LKL85" s="198"/>
      <c r="LKM85" s="197"/>
      <c r="LKN85" s="168"/>
      <c r="LKO85" s="168"/>
      <c r="LKP85" s="169"/>
      <c r="LKQ85" s="199"/>
      <c r="LKR85" s="15"/>
      <c r="LKS85" s="15"/>
      <c r="LKT85" s="197"/>
      <c r="LKU85" s="197"/>
      <c r="LKV85" s="197"/>
      <c r="LKW85" s="197"/>
      <c r="LKX85" s="197"/>
      <c r="LKY85" s="197"/>
      <c r="LKZ85" s="144"/>
      <c r="LLA85" s="198"/>
      <c r="LLB85" s="197"/>
      <c r="LLC85" s="168"/>
      <c r="LLD85" s="168"/>
      <c r="LLE85" s="169"/>
      <c r="LLF85" s="199"/>
      <c r="LLG85" s="15"/>
      <c r="LLH85" s="15"/>
      <c r="LLI85" s="197"/>
      <c r="LLJ85" s="197"/>
      <c r="LLK85" s="197"/>
      <c r="LLL85" s="197"/>
      <c r="LLM85" s="197"/>
      <c r="LLN85" s="197"/>
      <c r="LLO85" s="144"/>
      <c r="LLP85" s="198"/>
      <c r="LLQ85" s="197"/>
      <c r="LLR85" s="168"/>
      <c r="LLS85" s="168"/>
      <c r="LLT85" s="169"/>
      <c r="LLU85" s="199"/>
      <c r="LLV85" s="15"/>
      <c r="LLW85" s="15"/>
      <c r="LLX85" s="197"/>
      <c r="LLY85" s="197"/>
      <c r="LLZ85" s="197"/>
      <c r="LMA85" s="197"/>
      <c r="LMB85" s="197"/>
      <c r="LMC85" s="197"/>
      <c r="LMD85" s="144"/>
      <c r="LME85" s="198"/>
      <c r="LMF85" s="197"/>
      <c r="LMG85" s="168"/>
      <c r="LMH85" s="168"/>
      <c r="LMI85" s="169"/>
      <c r="LMJ85" s="199"/>
      <c r="LMK85" s="15"/>
      <c r="LML85" s="15"/>
      <c r="LMM85" s="197"/>
      <c r="LMN85" s="197"/>
      <c r="LMO85" s="197"/>
      <c r="LMP85" s="197"/>
      <c r="LMQ85" s="197"/>
      <c r="LMR85" s="197"/>
      <c r="LMS85" s="144"/>
      <c r="LMT85" s="198"/>
      <c r="LMU85" s="197"/>
      <c r="LMV85" s="168"/>
      <c r="LMW85" s="168"/>
      <c r="LMX85" s="169"/>
      <c r="LMY85" s="199"/>
      <c r="LMZ85" s="15"/>
      <c r="LNA85" s="15"/>
      <c r="LNB85" s="197"/>
      <c r="LNC85" s="197"/>
      <c r="LND85" s="197"/>
      <c r="LNE85" s="197"/>
      <c r="LNF85" s="197"/>
      <c r="LNG85" s="197"/>
      <c r="LNH85" s="144"/>
      <c r="LNI85" s="198"/>
      <c r="LNJ85" s="197"/>
      <c r="LNK85" s="168"/>
      <c r="LNL85" s="168"/>
      <c r="LNM85" s="169"/>
      <c r="LNN85" s="199"/>
      <c r="LNO85" s="15"/>
      <c r="LNP85" s="15"/>
      <c r="LNQ85" s="197"/>
      <c r="LNR85" s="197"/>
      <c r="LNS85" s="197"/>
      <c r="LNT85" s="197"/>
      <c r="LNU85" s="197"/>
      <c r="LNV85" s="197"/>
      <c r="LNW85" s="144"/>
      <c r="LNX85" s="198"/>
      <c r="LNY85" s="197"/>
      <c r="LNZ85" s="168"/>
      <c r="LOA85" s="168"/>
      <c r="LOB85" s="169"/>
      <c r="LOC85" s="199"/>
      <c r="LOD85" s="15"/>
      <c r="LOE85" s="15"/>
      <c r="LOF85" s="197"/>
      <c r="LOG85" s="197"/>
      <c r="LOH85" s="197"/>
      <c r="LOI85" s="197"/>
      <c r="LOJ85" s="197"/>
      <c r="LOK85" s="197"/>
      <c r="LOL85" s="144"/>
      <c r="LOM85" s="198"/>
      <c r="LON85" s="197"/>
      <c r="LOO85" s="168"/>
      <c r="LOP85" s="168"/>
      <c r="LOQ85" s="169"/>
      <c r="LOR85" s="199"/>
      <c r="LOS85" s="15"/>
      <c r="LOT85" s="15"/>
      <c r="LOU85" s="197"/>
      <c r="LOV85" s="197"/>
      <c r="LOW85" s="197"/>
      <c r="LOX85" s="197"/>
      <c r="LOY85" s="197"/>
      <c r="LOZ85" s="197"/>
      <c r="LPA85" s="144"/>
      <c r="LPB85" s="198"/>
      <c r="LPC85" s="197"/>
      <c r="LPD85" s="168"/>
      <c r="LPE85" s="168"/>
      <c r="LPF85" s="169"/>
      <c r="LPG85" s="199"/>
      <c r="LPH85" s="15"/>
      <c r="LPI85" s="15"/>
      <c r="LPJ85" s="197"/>
      <c r="LPK85" s="197"/>
      <c r="LPL85" s="197"/>
      <c r="LPM85" s="197"/>
      <c r="LPN85" s="197"/>
      <c r="LPO85" s="197"/>
      <c r="LPP85" s="144"/>
      <c r="LPQ85" s="198"/>
      <c r="LPR85" s="197"/>
      <c r="LPS85" s="168"/>
      <c r="LPT85" s="168"/>
      <c r="LPU85" s="169"/>
      <c r="LPV85" s="199"/>
      <c r="LPW85" s="15"/>
      <c r="LPX85" s="15"/>
      <c r="LPY85" s="197"/>
      <c r="LPZ85" s="197"/>
      <c r="LQA85" s="197"/>
      <c r="LQB85" s="197"/>
      <c r="LQC85" s="197"/>
      <c r="LQD85" s="197"/>
      <c r="LQE85" s="144"/>
      <c r="LQF85" s="198"/>
      <c r="LQG85" s="197"/>
      <c r="LQH85" s="168"/>
      <c r="LQI85" s="168"/>
      <c r="LQJ85" s="169"/>
      <c r="LQK85" s="199"/>
      <c r="LQL85" s="15"/>
      <c r="LQM85" s="15"/>
      <c r="LQN85" s="197"/>
      <c r="LQO85" s="197"/>
      <c r="LQP85" s="197"/>
      <c r="LQQ85" s="197"/>
      <c r="LQR85" s="197"/>
      <c r="LQS85" s="197"/>
      <c r="LQT85" s="144"/>
      <c r="LQU85" s="198"/>
      <c r="LQV85" s="197"/>
      <c r="LQW85" s="168"/>
      <c r="LQX85" s="168"/>
      <c r="LQY85" s="169"/>
      <c r="LQZ85" s="199"/>
      <c r="LRA85" s="15"/>
      <c r="LRB85" s="15"/>
      <c r="LRC85" s="197"/>
      <c r="LRD85" s="197"/>
      <c r="LRE85" s="197"/>
      <c r="LRF85" s="197"/>
      <c r="LRG85" s="197"/>
      <c r="LRH85" s="197"/>
      <c r="LRI85" s="144"/>
      <c r="LRJ85" s="198"/>
      <c r="LRK85" s="197"/>
      <c r="LRL85" s="168"/>
      <c r="LRM85" s="168"/>
      <c r="LRN85" s="169"/>
      <c r="LRO85" s="199"/>
      <c r="LRP85" s="15"/>
      <c r="LRQ85" s="15"/>
      <c r="LRR85" s="197"/>
      <c r="LRS85" s="197"/>
      <c r="LRT85" s="197"/>
      <c r="LRU85" s="197"/>
      <c r="LRV85" s="197"/>
      <c r="LRW85" s="197"/>
      <c r="LRX85" s="144"/>
      <c r="LRY85" s="198"/>
      <c r="LRZ85" s="197"/>
      <c r="LSA85" s="168"/>
      <c r="LSB85" s="168"/>
      <c r="LSC85" s="169"/>
      <c r="LSD85" s="199"/>
      <c r="LSE85" s="15"/>
      <c r="LSF85" s="15"/>
      <c r="LSG85" s="197"/>
      <c r="LSH85" s="197"/>
      <c r="LSI85" s="197"/>
      <c r="LSJ85" s="197"/>
      <c r="LSK85" s="197"/>
      <c r="LSL85" s="197"/>
      <c r="LSM85" s="144"/>
      <c r="LSN85" s="198"/>
      <c r="LSO85" s="197"/>
      <c r="LSP85" s="168"/>
      <c r="LSQ85" s="168"/>
      <c r="LSR85" s="169"/>
      <c r="LSS85" s="199"/>
      <c r="LST85" s="15"/>
      <c r="LSU85" s="15"/>
      <c r="LSV85" s="197"/>
      <c r="LSW85" s="197"/>
      <c r="LSX85" s="197"/>
      <c r="LSY85" s="197"/>
      <c r="LSZ85" s="197"/>
      <c r="LTA85" s="197"/>
      <c r="LTB85" s="144"/>
      <c r="LTC85" s="198"/>
      <c r="LTD85" s="197"/>
      <c r="LTE85" s="168"/>
      <c r="LTF85" s="168"/>
      <c r="LTG85" s="169"/>
      <c r="LTH85" s="199"/>
      <c r="LTI85" s="15"/>
      <c r="LTJ85" s="15"/>
      <c r="LTK85" s="197"/>
      <c r="LTL85" s="197"/>
      <c r="LTM85" s="197"/>
      <c r="LTN85" s="197"/>
      <c r="LTO85" s="197"/>
      <c r="LTP85" s="197"/>
      <c r="LTQ85" s="144"/>
      <c r="LTR85" s="198"/>
      <c r="LTS85" s="197"/>
      <c r="LTT85" s="168"/>
      <c r="LTU85" s="168"/>
      <c r="LTV85" s="169"/>
      <c r="LTW85" s="199"/>
      <c r="LTX85" s="15"/>
      <c r="LTY85" s="15"/>
      <c r="LTZ85" s="197"/>
      <c r="LUA85" s="197"/>
      <c r="LUB85" s="197"/>
      <c r="LUC85" s="197"/>
      <c r="LUD85" s="197"/>
      <c r="LUE85" s="197"/>
      <c r="LUF85" s="144"/>
      <c r="LUG85" s="198"/>
      <c r="LUH85" s="197"/>
      <c r="LUI85" s="168"/>
      <c r="LUJ85" s="168"/>
      <c r="LUK85" s="169"/>
      <c r="LUL85" s="199"/>
      <c r="LUM85" s="15"/>
      <c r="LUN85" s="15"/>
      <c r="LUO85" s="197"/>
      <c r="LUP85" s="197"/>
      <c r="LUQ85" s="197"/>
      <c r="LUR85" s="197"/>
      <c r="LUS85" s="197"/>
      <c r="LUT85" s="197"/>
      <c r="LUU85" s="144"/>
      <c r="LUV85" s="198"/>
      <c r="LUW85" s="197"/>
      <c r="LUX85" s="168"/>
      <c r="LUY85" s="168"/>
      <c r="LUZ85" s="169"/>
      <c r="LVA85" s="199"/>
      <c r="LVB85" s="15"/>
      <c r="LVC85" s="15"/>
      <c r="LVD85" s="197"/>
      <c r="LVE85" s="197"/>
      <c r="LVF85" s="197"/>
      <c r="LVG85" s="197"/>
      <c r="LVH85" s="197"/>
      <c r="LVI85" s="197"/>
      <c r="LVJ85" s="144"/>
      <c r="LVK85" s="198"/>
      <c r="LVL85" s="197"/>
      <c r="LVM85" s="168"/>
      <c r="LVN85" s="168"/>
      <c r="LVO85" s="169"/>
      <c r="LVP85" s="199"/>
      <c r="LVQ85" s="15"/>
      <c r="LVR85" s="15"/>
      <c r="LVS85" s="197"/>
      <c r="LVT85" s="197"/>
      <c r="LVU85" s="197"/>
      <c r="LVV85" s="197"/>
      <c r="LVW85" s="197"/>
      <c r="LVX85" s="197"/>
      <c r="LVY85" s="144"/>
      <c r="LVZ85" s="198"/>
      <c r="LWA85" s="197"/>
      <c r="LWB85" s="168"/>
      <c r="LWC85" s="168"/>
      <c r="LWD85" s="169"/>
      <c r="LWE85" s="199"/>
      <c r="LWF85" s="15"/>
      <c r="LWG85" s="15"/>
      <c r="LWH85" s="197"/>
      <c r="LWI85" s="197"/>
      <c r="LWJ85" s="197"/>
      <c r="LWK85" s="197"/>
      <c r="LWL85" s="197"/>
      <c r="LWM85" s="197"/>
      <c r="LWN85" s="144"/>
      <c r="LWO85" s="198"/>
      <c r="LWP85" s="197"/>
      <c r="LWQ85" s="168"/>
      <c r="LWR85" s="168"/>
      <c r="LWS85" s="169"/>
      <c r="LWT85" s="199"/>
      <c r="LWU85" s="15"/>
      <c r="LWV85" s="15"/>
      <c r="LWW85" s="197"/>
      <c r="LWX85" s="197"/>
      <c r="LWY85" s="197"/>
      <c r="LWZ85" s="197"/>
      <c r="LXA85" s="197"/>
      <c r="LXB85" s="197"/>
      <c r="LXC85" s="144"/>
      <c r="LXD85" s="198"/>
      <c r="LXE85" s="197"/>
      <c r="LXF85" s="168"/>
      <c r="LXG85" s="168"/>
      <c r="LXH85" s="169"/>
      <c r="LXI85" s="199"/>
      <c r="LXJ85" s="15"/>
      <c r="LXK85" s="15"/>
      <c r="LXL85" s="197"/>
      <c r="LXM85" s="197"/>
      <c r="LXN85" s="197"/>
      <c r="LXO85" s="197"/>
      <c r="LXP85" s="197"/>
      <c r="LXQ85" s="197"/>
      <c r="LXR85" s="144"/>
      <c r="LXS85" s="198"/>
      <c r="LXT85" s="197"/>
      <c r="LXU85" s="168"/>
      <c r="LXV85" s="168"/>
      <c r="LXW85" s="169"/>
      <c r="LXX85" s="199"/>
      <c r="LXY85" s="15"/>
      <c r="LXZ85" s="15"/>
      <c r="LYA85" s="197"/>
      <c r="LYB85" s="197"/>
      <c r="LYC85" s="197"/>
      <c r="LYD85" s="197"/>
      <c r="LYE85" s="197"/>
      <c r="LYF85" s="197"/>
      <c r="LYG85" s="144"/>
      <c r="LYH85" s="198"/>
      <c r="LYI85" s="197"/>
      <c r="LYJ85" s="168"/>
      <c r="LYK85" s="168"/>
      <c r="LYL85" s="169"/>
      <c r="LYM85" s="199"/>
      <c r="LYN85" s="15"/>
      <c r="LYO85" s="15"/>
      <c r="LYP85" s="197"/>
      <c r="LYQ85" s="197"/>
      <c r="LYR85" s="197"/>
      <c r="LYS85" s="197"/>
      <c r="LYT85" s="197"/>
      <c r="LYU85" s="197"/>
      <c r="LYV85" s="144"/>
      <c r="LYW85" s="198"/>
      <c r="LYX85" s="197"/>
      <c r="LYY85" s="168"/>
      <c r="LYZ85" s="168"/>
      <c r="LZA85" s="169"/>
      <c r="LZB85" s="199"/>
      <c r="LZC85" s="15"/>
      <c r="LZD85" s="15"/>
      <c r="LZE85" s="197"/>
      <c r="LZF85" s="197"/>
      <c r="LZG85" s="197"/>
      <c r="LZH85" s="197"/>
      <c r="LZI85" s="197"/>
      <c r="LZJ85" s="197"/>
      <c r="LZK85" s="144"/>
      <c r="LZL85" s="198"/>
      <c r="LZM85" s="197"/>
      <c r="LZN85" s="168"/>
      <c r="LZO85" s="168"/>
      <c r="LZP85" s="169"/>
      <c r="LZQ85" s="199"/>
      <c r="LZR85" s="15"/>
      <c r="LZS85" s="15"/>
      <c r="LZT85" s="197"/>
      <c r="LZU85" s="197"/>
      <c r="LZV85" s="197"/>
      <c r="LZW85" s="197"/>
      <c r="LZX85" s="197"/>
      <c r="LZY85" s="197"/>
      <c r="LZZ85" s="144"/>
      <c r="MAA85" s="198"/>
      <c r="MAB85" s="197"/>
      <c r="MAC85" s="168"/>
      <c r="MAD85" s="168"/>
      <c r="MAE85" s="169"/>
      <c r="MAF85" s="199"/>
      <c r="MAG85" s="15"/>
      <c r="MAH85" s="15"/>
      <c r="MAI85" s="197"/>
      <c r="MAJ85" s="197"/>
      <c r="MAK85" s="197"/>
      <c r="MAL85" s="197"/>
      <c r="MAM85" s="197"/>
      <c r="MAN85" s="197"/>
      <c r="MAO85" s="144"/>
      <c r="MAP85" s="198"/>
      <c r="MAQ85" s="197"/>
      <c r="MAR85" s="168"/>
      <c r="MAS85" s="168"/>
      <c r="MAT85" s="169"/>
      <c r="MAU85" s="199"/>
      <c r="MAV85" s="15"/>
      <c r="MAW85" s="15"/>
      <c r="MAX85" s="197"/>
      <c r="MAY85" s="197"/>
      <c r="MAZ85" s="197"/>
      <c r="MBA85" s="197"/>
      <c r="MBB85" s="197"/>
      <c r="MBC85" s="197"/>
      <c r="MBD85" s="144"/>
      <c r="MBE85" s="198"/>
      <c r="MBF85" s="197"/>
      <c r="MBG85" s="168"/>
      <c r="MBH85" s="168"/>
      <c r="MBI85" s="169"/>
      <c r="MBJ85" s="199"/>
      <c r="MBK85" s="15"/>
      <c r="MBL85" s="15"/>
      <c r="MBM85" s="197"/>
      <c r="MBN85" s="197"/>
      <c r="MBO85" s="197"/>
      <c r="MBP85" s="197"/>
      <c r="MBQ85" s="197"/>
      <c r="MBR85" s="197"/>
      <c r="MBS85" s="144"/>
      <c r="MBT85" s="198"/>
      <c r="MBU85" s="197"/>
      <c r="MBV85" s="168"/>
      <c r="MBW85" s="168"/>
      <c r="MBX85" s="169"/>
      <c r="MBY85" s="199"/>
      <c r="MBZ85" s="15"/>
      <c r="MCA85" s="15"/>
      <c r="MCB85" s="197"/>
      <c r="MCC85" s="197"/>
      <c r="MCD85" s="197"/>
      <c r="MCE85" s="197"/>
      <c r="MCF85" s="197"/>
      <c r="MCG85" s="197"/>
      <c r="MCH85" s="144"/>
      <c r="MCI85" s="198"/>
      <c r="MCJ85" s="197"/>
      <c r="MCK85" s="168"/>
      <c r="MCL85" s="168"/>
      <c r="MCM85" s="169"/>
      <c r="MCN85" s="199"/>
      <c r="MCO85" s="15"/>
      <c r="MCP85" s="15"/>
      <c r="MCQ85" s="197"/>
      <c r="MCR85" s="197"/>
      <c r="MCS85" s="197"/>
      <c r="MCT85" s="197"/>
      <c r="MCU85" s="197"/>
      <c r="MCV85" s="197"/>
      <c r="MCW85" s="144"/>
      <c r="MCX85" s="198"/>
      <c r="MCY85" s="197"/>
      <c r="MCZ85" s="168"/>
      <c r="MDA85" s="168"/>
      <c r="MDB85" s="169"/>
      <c r="MDC85" s="199"/>
      <c r="MDD85" s="15"/>
      <c r="MDE85" s="15"/>
      <c r="MDF85" s="197"/>
      <c r="MDG85" s="197"/>
      <c r="MDH85" s="197"/>
      <c r="MDI85" s="197"/>
      <c r="MDJ85" s="197"/>
      <c r="MDK85" s="197"/>
      <c r="MDL85" s="144"/>
      <c r="MDM85" s="198"/>
      <c r="MDN85" s="197"/>
      <c r="MDO85" s="168"/>
      <c r="MDP85" s="168"/>
      <c r="MDQ85" s="169"/>
      <c r="MDR85" s="199"/>
      <c r="MDS85" s="15"/>
      <c r="MDT85" s="15"/>
      <c r="MDU85" s="197"/>
      <c r="MDV85" s="197"/>
      <c r="MDW85" s="197"/>
      <c r="MDX85" s="197"/>
      <c r="MDY85" s="197"/>
      <c r="MDZ85" s="197"/>
      <c r="MEA85" s="144"/>
      <c r="MEB85" s="198"/>
      <c r="MEC85" s="197"/>
      <c r="MED85" s="168"/>
      <c r="MEE85" s="168"/>
      <c r="MEF85" s="169"/>
      <c r="MEG85" s="199"/>
      <c r="MEH85" s="15"/>
      <c r="MEI85" s="15"/>
      <c r="MEJ85" s="197"/>
      <c r="MEK85" s="197"/>
      <c r="MEL85" s="197"/>
      <c r="MEM85" s="197"/>
      <c r="MEN85" s="197"/>
      <c r="MEO85" s="197"/>
      <c r="MEP85" s="144"/>
      <c r="MEQ85" s="198"/>
      <c r="MER85" s="197"/>
      <c r="MES85" s="168"/>
      <c r="MET85" s="168"/>
      <c r="MEU85" s="169"/>
      <c r="MEV85" s="199"/>
      <c r="MEW85" s="15"/>
      <c r="MEX85" s="15"/>
      <c r="MEY85" s="197"/>
      <c r="MEZ85" s="197"/>
      <c r="MFA85" s="197"/>
      <c r="MFB85" s="197"/>
      <c r="MFC85" s="197"/>
      <c r="MFD85" s="197"/>
      <c r="MFE85" s="144"/>
      <c r="MFF85" s="198"/>
      <c r="MFG85" s="197"/>
      <c r="MFH85" s="168"/>
      <c r="MFI85" s="168"/>
      <c r="MFJ85" s="169"/>
      <c r="MFK85" s="199"/>
      <c r="MFL85" s="15"/>
      <c r="MFM85" s="15"/>
      <c r="MFN85" s="197"/>
      <c r="MFO85" s="197"/>
      <c r="MFP85" s="197"/>
      <c r="MFQ85" s="197"/>
      <c r="MFR85" s="197"/>
      <c r="MFS85" s="197"/>
      <c r="MFT85" s="144"/>
      <c r="MFU85" s="198"/>
      <c r="MFV85" s="197"/>
      <c r="MFW85" s="168"/>
      <c r="MFX85" s="168"/>
      <c r="MFY85" s="169"/>
      <c r="MFZ85" s="199"/>
      <c r="MGA85" s="15"/>
      <c r="MGB85" s="15"/>
      <c r="MGC85" s="197"/>
      <c r="MGD85" s="197"/>
      <c r="MGE85" s="197"/>
      <c r="MGF85" s="197"/>
      <c r="MGG85" s="197"/>
      <c r="MGH85" s="197"/>
      <c r="MGI85" s="144"/>
      <c r="MGJ85" s="198"/>
      <c r="MGK85" s="197"/>
      <c r="MGL85" s="168"/>
      <c r="MGM85" s="168"/>
      <c r="MGN85" s="169"/>
      <c r="MGO85" s="199"/>
      <c r="MGP85" s="15"/>
      <c r="MGQ85" s="15"/>
      <c r="MGR85" s="197"/>
      <c r="MGS85" s="197"/>
      <c r="MGT85" s="197"/>
      <c r="MGU85" s="197"/>
      <c r="MGV85" s="197"/>
      <c r="MGW85" s="197"/>
      <c r="MGX85" s="144"/>
      <c r="MGY85" s="198"/>
      <c r="MGZ85" s="197"/>
      <c r="MHA85" s="168"/>
      <c r="MHB85" s="168"/>
      <c r="MHC85" s="169"/>
      <c r="MHD85" s="199"/>
      <c r="MHE85" s="15"/>
      <c r="MHF85" s="15"/>
      <c r="MHG85" s="197"/>
      <c r="MHH85" s="197"/>
      <c r="MHI85" s="197"/>
      <c r="MHJ85" s="197"/>
      <c r="MHK85" s="197"/>
      <c r="MHL85" s="197"/>
      <c r="MHM85" s="144"/>
      <c r="MHN85" s="198"/>
      <c r="MHO85" s="197"/>
      <c r="MHP85" s="168"/>
      <c r="MHQ85" s="168"/>
      <c r="MHR85" s="169"/>
      <c r="MHS85" s="199"/>
      <c r="MHT85" s="15"/>
      <c r="MHU85" s="15"/>
      <c r="MHV85" s="197"/>
      <c r="MHW85" s="197"/>
      <c r="MHX85" s="197"/>
      <c r="MHY85" s="197"/>
      <c r="MHZ85" s="197"/>
      <c r="MIA85" s="197"/>
      <c r="MIB85" s="144"/>
      <c r="MIC85" s="198"/>
      <c r="MID85" s="197"/>
      <c r="MIE85" s="168"/>
      <c r="MIF85" s="168"/>
      <c r="MIG85" s="169"/>
      <c r="MIH85" s="199"/>
      <c r="MII85" s="15"/>
      <c r="MIJ85" s="15"/>
      <c r="MIK85" s="197"/>
      <c r="MIL85" s="197"/>
      <c r="MIM85" s="197"/>
      <c r="MIN85" s="197"/>
      <c r="MIO85" s="197"/>
      <c r="MIP85" s="197"/>
      <c r="MIQ85" s="144"/>
      <c r="MIR85" s="198"/>
      <c r="MIS85" s="197"/>
      <c r="MIT85" s="168"/>
      <c r="MIU85" s="168"/>
      <c r="MIV85" s="169"/>
      <c r="MIW85" s="199"/>
      <c r="MIX85" s="15"/>
      <c r="MIY85" s="15"/>
      <c r="MIZ85" s="197"/>
      <c r="MJA85" s="197"/>
      <c r="MJB85" s="197"/>
      <c r="MJC85" s="197"/>
      <c r="MJD85" s="197"/>
      <c r="MJE85" s="197"/>
      <c r="MJF85" s="144"/>
      <c r="MJG85" s="198"/>
      <c r="MJH85" s="197"/>
      <c r="MJI85" s="168"/>
      <c r="MJJ85" s="168"/>
      <c r="MJK85" s="169"/>
      <c r="MJL85" s="199"/>
      <c r="MJM85" s="15"/>
      <c r="MJN85" s="15"/>
      <c r="MJO85" s="197"/>
      <c r="MJP85" s="197"/>
      <c r="MJQ85" s="197"/>
      <c r="MJR85" s="197"/>
      <c r="MJS85" s="197"/>
      <c r="MJT85" s="197"/>
      <c r="MJU85" s="144"/>
      <c r="MJV85" s="198"/>
      <c r="MJW85" s="197"/>
      <c r="MJX85" s="168"/>
      <c r="MJY85" s="168"/>
      <c r="MJZ85" s="169"/>
      <c r="MKA85" s="199"/>
      <c r="MKB85" s="15"/>
      <c r="MKC85" s="15"/>
      <c r="MKD85" s="197"/>
      <c r="MKE85" s="197"/>
      <c r="MKF85" s="197"/>
      <c r="MKG85" s="197"/>
      <c r="MKH85" s="197"/>
      <c r="MKI85" s="197"/>
      <c r="MKJ85" s="144"/>
      <c r="MKK85" s="198"/>
      <c r="MKL85" s="197"/>
      <c r="MKM85" s="168"/>
      <c r="MKN85" s="168"/>
      <c r="MKO85" s="169"/>
      <c r="MKP85" s="199"/>
      <c r="MKQ85" s="15"/>
      <c r="MKR85" s="15"/>
      <c r="MKS85" s="197"/>
      <c r="MKT85" s="197"/>
      <c r="MKU85" s="197"/>
      <c r="MKV85" s="197"/>
      <c r="MKW85" s="197"/>
      <c r="MKX85" s="197"/>
      <c r="MKY85" s="144"/>
      <c r="MKZ85" s="198"/>
      <c r="MLA85" s="197"/>
      <c r="MLB85" s="168"/>
      <c r="MLC85" s="168"/>
      <c r="MLD85" s="169"/>
      <c r="MLE85" s="199"/>
      <c r="MLF85" s="15"/>
      <c r="MLG85" s="15"/>
      <c r="MLH85" s="197"/>
      <c r="MLI85" s="197"/>
      <c r="MLJ85" s="197"/>
      <c r="MLK85" s="197"/>
      <c r="MLL85" s="197"/>
      <c r="MLM85" s="197"/>
      <c r="MLN85" s="144"/>
      <c r="MLO85" s="198"/>
      <c r="MLP85" s="197"/>
      <c r="MLQ85" s="168"/>
      <c r="MLR85" s="168"/>
      <c r="MLS85" s="169"/>
      <c r="MLT85" s="199"/>
      <c r="MLU85" s="15"/>
      <c r="MLV85" s="15"/>
      <c r="MLW85" s="197"/>
      <c r="MLX85" s="197"/>
      <c r="MLY85" s="197"/>
      <c r="MLZ85" s="197"/>
      <c r="MMA85" s="197"/>
      <c r="MMB85" s="197"/>
      <c r="MMC85" s="144"/>
      <c r="MMD85" s="198"/>
      <c r="MME85" s="197"/>
      <c r="MMF85" s="168"/>
      <c r="MMG85" s="168"/>
      <c r="MMH85" s="169"/>
      <c r="MMI85" s="199"/>
      <c r="MMJ85" s="15"/>
      <c r="MMK85" s="15"/>
      <c r="MML85" s="197"/>
      <c r="MMM85" s="197"/>
      <c r="MMN85" s="197"/>
      <c r="MMO85" s="197"/>
      <c r="MMP85" s="197"/>
      <c r="MMQ85" s="197"/>
      <c r="MMR85" s="144"/>
      <c r="MMS85" s="198"/>
      <c r="MMT85" s="197"/>
      <c r="MMU85" s="168"/>
      <c r="MMV85" s="168"/>
      <c r="MMW85" s="169"/>
      <c r="MMX85" s="199"/>
      <c r="MMY85" s="15"/>
      <c r="MMZ85" s="15"/>
      <c r="MNA85" s="197"/>
      <c r="MNB85" s="197"/>
      <c r="MNC85" s="197"/>
      <c r="MND85" s="197"/>
      <c r="MNE85" s="197"/>
      <c r="MNF85" s="197"/>
      <c r="MNG85" s="144"/>
      <c r="MNH85" s="198"/>
      <c r="MNI85" s="197"/>
      <c r="MNJ85" s="168"/>
      <c r="MNK85" s="168"/>
      <c r="MNL85" s="169"/>
      <c r="MNM85" s="199"/>
      <c r="MNN85" s="15"/>
      <c r="MNO85" s="15"/>
      <c r="MNP85" s="197"/>
      <c r="MNQ85" s="197"/>
      <c r="MNR85" s="197"/>
      <c r="MNS85" s="197"/>
      <c r="MNT85" s="197"/>
      <c r="MNU85" s="197"/>
      <c r="MNV85" s="144"/>
      <c r="MNW85" s="198"/>
      <c r="MNX85" s="197"/>
      <c r="MNY85" s="168"/>
      <c r="MNZ85" s="168"/>
      <c r="MOA85" s="169"/>
      <c r="MOB85" s="199"/>
      <c r="MOC85" s="15"/>
      <c r="MOD85" s="15"/>
      <c r="MOE85" s="197"/>
      <c r="MOF85" s="197"/>
      <c r="MOG85" s="197"/>
      <c r="MOH85" s="197"/>
      <c r="MOI85" s="197"/>
      <c r="MOJ85" s="197"/>
      <c r="MOK85" s="144"/>
      <c r="MOL85" s="198"/>
      <c r="MOM85" s="197"/>
      <c r="MON85" s="168"/>
      <c r="MOO85" s="168"/>
      <c r="MOP85" s="169"/>
      <c r="MOQ85" s="199"/>
      <c r="MOR85" s="15"/>
      <c r="MOS85" s="15"/>
      <c r="MOT85" s="197"/>
      <c r="MOU85" s="197"/>
      <c r="MOV85" s="197"/>
      <c r="MOW85" s="197"/>
      <c r="MOX85" s="197"/>
      <c r="MOY85" s="197"/>
      <c r="MOZ85" s="144"/>
      <c r="MPA85" s="198"/>
      <c r="MPB85" s="197"/>
      <c r="MPC85" s="168"/>
      <c r="MPD85" s="168"/>
      <c r="MPE85" s="169"/>
      <c r="MPF85" s="199"/>
      <c r="MPG85" s="15"/>
      <c r="MPH85" s="15"/>
      <c r="MPI85" s="197"/>
      <c r="MPJ85" s="197"/>
      <c r="MPK85" s="197"/>
      <c r="MPL85" s="197"/>
      <c r="MPM85" s="197"/>
      <c r="MPN85" s="197"/>
      <c r="MPO85" s="144"/>
      <c r="MPP85" s="198"/>
      <c r="MPQ85" s="197"/>
      <c r="MPR85" s="168"/>
      <c r="MPS85" s="168"/>
      <c r="MPT85" s="169"/>
      <c r="MPU85" s="199"/>
      <c r="MPV85" s="15"/>
      <c r="MPW85" s="15"/>
      <c r="MPX85" s="197"/>
      <c r="MPY85" s="197"/>
      <c r="MPZ85" s="197"/>
      <c r="MQA85" s="197"/>
      <c r="MQB85" s="197"/>
      <c r="MQC85" s="197"/>
      <c r="MQD85" s="144"/>
      <c r="MQE85" s="198"/>
      <c r="MQF85" s="197"/>
      <c r="MQG85" s="168"/>
      <c r="MQH85" s="168"/>
      <c r="MQI85" s="169"/>
      <c r="MQJ85" s="199"/>
      <c r="MQK85" s="15"/>
      <c r="MQL85" s="15"/>
      <c r="MQM85" s="197"/>
      <c r="MQN85" s="197"/>
      <c r="MQO85" s="197"/>
      <c r="MQP85" s="197"/>
      <c r="MQQ85" s="197"/>
      <c r="MQR85" s="197"/>
      <c r="MQS85" s="144"/>
      <c r="MQT85" s="198"/>
      <c r="MQU85" s="197"/>
      <c r="MQV85" s="168"/>
      <c r="MQW85" s="168"/>
      <c r="MQX85" s="169"/>
      <c r="MQY85" s="199"/>
      <c r="MQZ85" s="15"/>
      <c r="MRA85" s="15"/>
      <c r="MRB85" s="197"/>
      <c r="MRC85" s="197"/>
      <c r="MRD85" s="197"/>
      <c r="MRE85" s="197"/>
      <c r="MRF85" s="197"/>
      <c r="MRG85" s="197"/>
      <c r="MRH85" s="144"/>
      <c r="MRI85" s="198"/>
      <c r="MRJ85" s="197"/>
      <c r="MRK85" s="168"/>
      <c r="MRL85" s="168"/>
      <c r="MRM85" s="169"/>
      <c r="MRN85" s="199"/>
      <c r="MRO85" s="15"/>
      <c r="MRP85" s="15"/>
      <c r="MRQ85" s="197"/>
      <c r="MRR85" s="197"/>
      <c r="MRS85" s="197"/>
      <c r="MRT85" s="197"/>
      <c r="MRU85" s="197"/>
      <c r="MRV85" s="197"/>
      <c r="MRW85" s="144"/>
      <c r="MRX85" s="198"/>
      <c r="MRY85" s="197"/>
      <c r="MRZ85" s="168"/>
      <c r="MSA85" s="168"/>
      <c r="MSB85" s="169"/>
      <c r="MSC85" s="199"/>
      <c r="MSD85" s="15"/>
      <c r="MSE85" s="15"/>
      <c r="MSF85" s="197"/>
      <c r="MSG85" s="197"/>
      <c r="MSH85" s="197"/>
      <c r="MSI85" s="197"/>
      <c r="MSJ85" s="197"/>
      <c r="MSK85" s="197"/>
      <c r="MSL85" s="144"/>
      <c r="MSM85" s="198"/>
      <c r="MSN85" s="197"/>
      <c r="MSO85" s="168"/>
      <c r="MSP85" s="168"/>
      <c r="MSQ85" s="169"/>
      <c r="MSR85" s="199"/>
      <c r="MSS85" s="15"/>
      <c r="MST85" s="15"/>
      <c r="MSU85" s="197"/>
      <c r="MSV85" s="197"/>
      <c r="MSW85" s="197"/>
      <c r="MSX85" s="197"/>
      <c r="MSY85" s="197"/>
      <c r="MSZ85" s="197"/>
      <c r="MTA85" s="144"/>
      <c r="MTB85" s="198"/>
      <c r="MTC85" s="197"/>
      <c r="MTD85" s="168"/>
      <c r="MTE85" s="168"/>
      <c r="MTF85" s="169"/>
      <c r="MTG85" s="199"/>
      <c r="MTH85" s="15"/>
      <c r="MTI85" s="15"/>
      <c r="MTJ85" s="197"/>
      <c r="MTK85" s="197"/>
      <c r="MTL85" s="197"/>
      <c r="MTM85" s="197"/>
      <c r="MTN85" s="197"/>
      <c r="MTO85" s="197"/>
      <c r="MTP85" s="144"/>
      <c r="MTQ85" s="198"/>
      <c r="MTR85" s="197"/>
      <c r="MTS85" s="168"/>
      <c r="MTT85" s="168"/>
      <c r="MTU85" s="169"/>
      <c r="MTV85" s="199"/>
      <c r="MTW85" s="15"/>
      <c r="MTX85" s="15"/>
      <c r="MTY85" s="197"/>
      <c r="MTZ85" s="197"/>
      <c r="MUA85" s="197"/>
      <c r="MUB85" s="197"/>
      <c r="MUC85" s="197"/>
      <c r="MUD85" s="197"/>
      <c r="MUE85" s="144"/>
      <c r="MUF85" s="198"/>
      <c r="MUG85" s="197"/>
      <c r="MUH85" s="168"/>
      <c r="MUI85" s="168"/>
      <c r="MUJ85" s="169"/>
      <c r="MUK85" s="199"/>
      <c r="MUL85" s="15"/>
      <c r="MUM85" s="15"/>
      <c r="MUN85" s="197"/>
      <c r="MUO85" s="197"/>
      <c r="MUP85" s="197"/>
      <c r="MUQ85" s="197"/>
      <c r="MUR85" s="197"/>
      <c r="MUS85" s="197"/>
      <c r="MUT85" s="144"/>
      <c r="MUU85" s="198"/>
      <c r="MUV85" s="197"/>
      <c r="MUW85" s="168"/>
      <c r="MUX85" s="168"/>
      <c r="MUY85" s="169"/>
      <c r="MUZ85" s="199"/>
      <c r="MVA85" s="15"/>
      <c r="MVB85" s="15"/>
      <c r="MVC85" s="197"/>
      <c r="MVD85" s="197"/>
      <c r="MVE85" s="197"/>
      <c r="MVF85" s="197"/>
      <c r="MVG85" s="197"/>
      <c r="MVH85" s="197"/>
      <c r="MVI85" s="144"/>
      <c r="MVJ85" s="198"/>
      <c r="MVK85" s="197"/>
      <c r="MVL85" s="168"/>
      <c r="MVM85" s="168"/>
      <c r="MVN85" s="169"/>
      <c r="MVO85" s="199"/>
      <c r="MVP85" s="15"/>
      <c r="MVQ85" s="15"/>
      <c r="MVR85" s="197"/>
      <c r="MVS85" s="197"/>
      <c r="MVT85" s="197"/>
      <c r="MVU85" s="197"/>
      <c r="MVV85" s="197"/>
      <c r="MVW85" s="197"/>
      <c r="MVX85" s="144"/>
      <c r="MVY85" s="198"/>
      <c r="MVZ85" s="197"/>
      <c r="MWA85" s="168"/>
      <c r="MWB85" s="168"/>
      <c r="MWC85" s="169"/>
      <c r="MWD85" s="199"/>
      <c r="MWE85" s="15"/>
      <c r="MWF85" s="15"/>
      <c r="MWG85" s="197"/>
      <c r="MWH85" s="197"/>
      <c r="MWI85" s="197"/>
      <c r="MWJ85" s="197"/>
      <c r="MWK85" s="197"/>
      <c r="MWL85" s="197"/>
      <c r="MWM85" s="144"/>
      <c r="MWN85" s="198"/>
      <c r="MWO85" s="197"/>
      <c r="MWP85" s="168"/>
      <c r="MWQ85" s="168"/>
      <c r="MWR85" s="169"/>
      <c r="MWS85" s="199"/>
      <c r="MWT85" s="15"/>
      <c r="MWU85" s="15"/>
      <c r="MWV85" s="197"/>
      <c r="MWW85" s="197"/>
      <c r="MWX85" s="197"/>
      <c r="MWY85" s="197"/>
      <c r="MWZ85" s="197"/>
      <c r="MXA85" s="197"/>
      <c r="MXB85" s="144"/>
      <c r="MXC85" s="198"/>
      <c r="MXD85" s="197"/>
      <c r="MXE85" s="168"/>
      <c r="MXF85" s="168"/>
      <c r="MXG85" s="169"/>
      <c r="MXH85" s="199"/>
      <c r="MXI85" s="15"/>
      <c r="MXJ85" s="15"/>
      <c r="MXK85" s="197"/>
      <c r="MXL85" s="197"/>
      <c r="MXM85" s="197"/>
      <c r="MXN85" s="197"/>
      <c r="MXO85" s="197"/>
      <c r="MXP85" s="197"/>
      <c r="MXQ85" s="144"/>
      <c r="MXR85" s="198"/>
      <c r="MXS85" s="197"/>
      <c r="MXT85" s="168"/>
      <c r="MXU85" s="168"/>
      <c r="MXV85" s="169"/>
      <c r="MXW85" s="199"/>
      <c r="MXX85" s="15"/>
      <c r="MXY85" s="15"/>
      <c r="MXZ85" s="197"/>
      <c r="MYA85" s="197"/>
      <c r="MYB85" s="197"/>
      <c r="MYC85" s="197"/>
      <c r="MYD85" s="197"/>
      <c r="MYE85" s="197"/>
      <c r="MYF85" s="144"/>
      <c r="MYG85" s="198"/>
      <c r="MYH85" s="197"/>
      <c r="MYI85" s="168"/>
      <c r="MYJ85" s="168"/>
      <c r="MYK85" s="169"/>
      <c r="MYL85" s="199"/>
      <c r="MYM85" s="15"/>
      <c r="MYN85" s="15"/>
      <c r="MYO85" s="197"/>
      <c r="MYP85" s="197"/>
      <c r="MYQ85" s="197"/>
      <c r="MYR85" s="197"/>
      <c r="MYS85" s="197"/>
      <c r="MYT85" s="197"/>
      <c r="MYU85" s="144"/>
      <c r="MYV85" s="198"/>
      <c r="MYW85" s="197"/>
      <c r="MYX85" s="168"/>
      <c r="MYY85" s="168"/>
      <c r="MYZ85" s="169"/>
      <c r="MZA85" s="199"/>
      <c r="MZB85" s="15"/>
      <c r="MZC85" s="15"/>
      <c r="MZD85" s="197"/>
      <c r="MZE85" s="197"/>
      <c r="MZF85" s="197"/>
      <c r="MZG85" s="197"/>
      <c r="MZH85" s="197"/>
      <c r="MZI85" s="197"/>
      <c r="MZJ85" s="144"/>
      <c r="MZK85" s="198"/>
      <c r="MZL85" s="197"/>
      <c r="MZM85" s="168"/>
      <c r="MZN85" s="168"/>
      <c r="MZO85" s="169"/>
      <c r="MZP85" s="199"/>
      <c r="MZQ85" s="15"/>
      <c r="MZR85" s="15"/>
      <c r="MZS85" s="197"/>
      <c r="MZT85" s="197"/>
      <c r="MZU85" s="197"/>
      <c r="MZV85" s="197"/>
      <c r="MZW85" s="197"/>
      <c r="MZX85" s="197"/>
      <c r="MZY85" s="144"/>
      <c r="MZZ85" s="198"/>
      <c r="NAA85" s="197"/>
      <c r="NAB85" s="168"/>
      <c r="NAC85" s="168"/>
      <c r="NAD85" s="169"/>
      <c r="NAE85" s="199"/>
      <c r="NAF85" s="15"/>
      <c r="NAG85" s="15"/>
      <c r="NAH85" s="197"/>
      <c r="NAI85" s="197"/>
      <c r="NAJ85" s="197"/>
      <c r="NAK85" s="197"/>
      <c r="NAL85" s="197"/>
      <c r="NAM85" s="197"/>
      <c r="NAN85" s="144"/>
      <c r="NAO85" s="198"/>
      <c r="NAP85" s="197"/>
      <c r="NAQ85" s="168"/>
      <c r="NAR85" s="168"/>
      <c r="NAS85" s="169"/>
      <c r="NAT85" s="199"/>
      <c r="NAU85" s="15"/>
      <c r="NAV85" s="15"/>
      <c r="NAW85" s="197"/>
      <c r="NAX85" s="197"/>
      <c r="NAY85" s="197"/>
      <c r="NAZ85" s="197"/>
      <c r="NBA85" s="197"/>
      <c r="NBB85" s="197"/>
      <c r="NBC85" s="144"/>
      <c r="NBD85" s="198"/>
      <c r="NBE85" s="197"/>
      <c r="NBF85" s="168"/>
      <c r="NBG85" s="168"/>
      <c r="NBH85" s="169"/>
      <c r="NBI85" s="199"/>
      <c r="NBJ85" s="15"/>
      <c r="NBK85" s="15"/>
      <c r="NBL85" s="197"/>
      <c r="NBM85" s="197"/>
      <c r="NBN85" s="197"/>
      <c r="NBO85" s="197"/>
      <c r="NBP85" s="197"/>
      <c r="NBQ85" s="197"/>
      <c r="NBR85" s="144"/>
      <c r="NBS85" s="198"/>
      <c r="NBT85" s="197"/>
      <c r="NBU85" s="168"/>
      <c r="NBV85" s="168"/>
      <c r="NBW85" s="169"/>
      <c r="NBX85" s="199"/>
      <c r="NBY85" s="15"/>
      <c r="NBZ85" s="15"/>
      <c r="NCA85" s="197"/>
      <c r="NCB85" s="197"/>
      <c r="NCC85" s="197"/>
      <c r="NCD85" s="197"/>
      <c r="NCE85" s="197"/>
      <c r="NCF85" s="197"/>
      <c r="NCG85" s="144"/>
      <c r="NCH85" s="198"/>
      <c r="NCI85" s="197"/>
      <c r="NCJ85" s="168"/>
      <c r="NCK85" s="168"/>
      <c r="NCL85" s="169"/>
      <c r="NCM85" s="199"/>
      <c r="NCN85" s="15"/>
      <c r="NCO85" s="15"/>
      <c r="NCP85" s="197"/>
      <c r="NCQ85" s="197"/>
      <c r="NCR85" s="197"/>
      <c r="NCS85" s="197"/>
      <c r="NCT85" s="197"/>
      <c r="NCU85" s="197"/>
      <c r="NCV85" s="144"/>
      <c r="NCW85" s="198"/>
      <c r="NCX85" s="197"/>
      <c r="NCY85" s="168"/>
      <c r="NCZ85" s="168"/>
      <c r="NDA85" s="169"/>
      <c r="NDB85" s="199"/>
      <c r="NDC85" s="15"/>
      <c r="NDD85" s="15"/>
      <c r="NDE85" s="197"/>
      <c r="NDF85" s="197"/>
      <c r="NDG85" s="197"/>
      <c r="NDH85" s="197"/>
      <c r="NDI85" s="197"/>
      <c r="NDJ85" s="197"/>
      <c r="NDK85" s="144"/>
      <c r="NDL85" s="198"/>
      <c r="NDM85" s="197"/>
      <c r="NDN85" s="168"/>
      <c r="NDO85" s="168"/>
      <c r="NDP85" s="169"/>
      <c r="NDQ85" s="199"/>
      <c r="NDR85" s="15"/>
      <c r="NDS85" s="15"/>
      <c r="NDT85" s="197"/>
      <c r="NDU85" s="197"/>
      <c r="NDV85" s="197"/>
      <c r="NDW85" s="197"/>
      <c r="NDX85" s="197"/>
      <c r="NDY85" s="197"/>
      <c r="NDZ85" s="144"/>
      <c r="NEA85" s="198"/>
      <c r="NEB85" s="197"/>
      <c r="NEC85" s="168"/>
      <c r="NED85" s="168"/>
      <c r="NEE85" s="169"/>
      <c r="NEF85" s="199"/>
      <c r="NEG85" s="15"/>
      <c r="NEH85" s="15"/>
      <c r="NEI85" s="197"/>
      <c r="NEJ85" s="197"/>
      <c r="NEK85" s="197"/>
      <c r="NEL85" s="197"/>
      <c r="NEM85" s="197"/>
      <c r="NEN85" s="197"/>
      <c r="NEO85" s="144"/>
      <c r="NEP85" s="198"/>
      <c r="NEQ85" s="197"/>
      <c r="NER85" s="168"/>
      <c r="NES85" s="168"/>
      <c r="NET85" s="169"/>
      <c r="NEU85" s="199"/>
      <c r="NEV85" s="15"/>
      <c r="NEW85" s="15"/>
      <c r="NEX85" s="197"/>
      <c r="NEY85" s="197"/>
      <c r="NEZ85" s="197"/>
      <c r="NFA85" s="197"/>
      <c r="NFB85" s="197"/>
      <c r="NFC85" s="197"/>
      <c r="NFD85" s="144"/>
      <c r="NFE85" s="198"/>
      <c r="NFF85" s="197"/>
      <c r="NFG85" s="168"/>
      <c r="NFH85" s="168"/>
      <c r="NFI85" s="169"/>
      <c r="NFJ85" s="199"/>
      <c r="NFK85" s="15"/>
      <c r="NFL85" s="15"/>
      <c r="NFM85" s="197"/>
      <c r="NFN85" s="197"/>
      <c r="NFO85" s="197"/>
      <c r="NFP85" s="197"/>
      <c r="NFQ85" s="197"/>
      <c r="NFR85" s="197"/>
      <c r="NFS85" s="144"/>
      <c r="NFT85" s="198"/>
      <c r="NFU85" s="197"/>
      <c r="NFV85" s="168"/>
      <c r="NFW85" s="168"/>
      <c r="NFX85" s="169"/>
      <c r="NFY85" s="199"/>
      <c r="NFZ85" s="15"/>
      <c r="NGA85" s="15"/>
      <c r="NGB85" s="197"/>
      <c r="NGC85" s="197"/>
      <c r="NGD85" s="197"/>
      <c r="NGE85" s="197"/>
      <c r="NGF85" s="197"/>
      <c r="NGG85" s="197"/>
      <c r="NGH85" s="144"/>
      <c r="NGI85" s="198"/>
      <c r="NGJ85" s="197"/>
      <c r="NGK85" s="168"/>
      <c r="NGL85" s="168"/>
      <c r="NGM85" s="169"/>
      <c r="NGN85" s="199"/>
      <c r="NGO85" s="15"/>
      <c r="NGP85" s="15"/>
      <c r="NGQ85" s="197"/>
      <c r="NGR85" s="197"/>
      <c r="NGS85" s="197"/>
      <c r="NGT85" s="197"/>
      <c r="NGU85" s="197"/>
      <c r="NGV85" s="197"/>
      <c r="NGW85" s="144"/>
      <c r="NGX85" s="198"/>
      <c r="NGY85" s="197"/>
      <c r="NGZ85" s="168"/>
      <c r="NHA85" s="168"/>
      <c r="NHB85" s="169"/>
      <c r="NHC85" s="199"/>
      <c r="NHD85" s="15"/>
      <c r="NHE85" s="15"/>
      <c r="NHF85" s="197"/>
      <c r="NHG85" s="197"/>
      <c r="NHH85" s="197"/>
      <c r="NHI85" s="197"/>
      <c r="NHJ85" s="197"/>
      <c r="NHK85" s="197"/>
      <c r="NHL85" s="144"/>
      <c r="NHM85" s="198"/>
      <c r="NHN85" s="197"/>
      <c r="NHO85" s="168"/>
      <c r="NHP85" s="168"/>
      <c r="NHQ85" s="169"/>
      <c r="NHR85" s="199"/>
      <c r="NHS85" s="15"/>
      <c r="NHT85" s="15"/>
      <c r="NHU85" s="197"/>
      <c r="NHV85" s="197"/>
      <c r="NHW85" s="197"/>
      <c r="NHX85" s="197"/>
      <c r="NHY85" s="197"/>
      <c r="NHZ85" s="197"/>
      <c r="NIA85" s="144"/>
      <c r="NIB85" s="198"/>
      <c r="NIC85" s="197"/>
      <c r="NID85" s="168"/>
      <c r="NIE85" s="168"/>
      <c r="NIF85" s="169"/>
      <c r="NIG85" s="199"/>
      <c r="NIH85" s="15"/>
      <c r="NII85" s="15"/>
      <c r="NIJ85" s="197"/>
      <c r="NIK85" s="197"/>
      <c r="NIL85" s="197"/>
      <c r="NIM85" s="197"/>
      <c r="NIN85" s="197"/>
      <c r="NIO85" s="197"/>
      <c r="NIP85" s="144"/>
      <c r="NIQ85" s="198"/>
      <c r="NIR85" s="197"/>
      <c r="NIS85" s="168"/>
      <c r="NIT85" s="168"/>
      <c r="NIU85" s="169"/>
      <c r="NIV85" s="199"/>
      <c r="NIW85" s="15"/>
      <c r="NIX85" s="15"/>
      <c r="NIY85" s="197"/>
      <c r="NIZ85" s="197"/>
      <c r="NJA85" s="197"/>
      <c r="NJB85" s="197"/>
      <c r="NJC85" s="197"/>
      <c r="NJD85" s="197"/>
      <c r="NJE85" s="144"/>
      <c r="NJF85" s="198"/>
      <c r="NJG85" s="197"/>
      <c r="NJH85" s="168"/>
      <c r="NJI85" s="168"/>
      <c r="NJJ85" s="169"/>
      <c r="NJK85" s="199"/>
      <c r="NJL85" s="15"/>
      <c r="NJM85" s="15"/>
      <c r="NJN85" s="197"/>
      <c r="NJO85" s="197"/>
      <c r="NJP85" s="197"/>
      <c r="NJQ85" s="197"/>
      <c r="NJR85" s="197"/>
      <c r="NJS85" s="197"/>
      <c r="NJT85" s="144"/>
      <c r="NJU85" s="198"/>
      <c r="NJV85" s="197"/>
      <c r="NJW85" s="168"/>
      <c r="NJX85" s="168"/>
      <c r="NJY85" s="169"/>
      <c r="NJZ85" s="199"/>
      <c r="NKA85" s="15"/>
      <c r="NKB85" s="15"/>
      <c r="NKC85" s="197"/>
      <c r="NKD85" s="197"/>
      <c r="NKE85" s="197"/>
      <c r="NKF85" s="197"/>
      <c r="NKG85" s="197"/>
      <c r="NKH85" s="197"/>
      <c r="NKI85" s="144"/>
      <c r="NKJ85" s="198"/>
      <c r="NKK85" s="197"/>
      <c r="NKL85" s="168"/>
      <c r="NKM85" s="168"/>
      <c r="NKN85" s="169"/>
      <c r="NKO85" s="199"/>
      <c r="NKP85" s="15"/>
      <c r="NKQ85" s="15"/>
      <c r="NKR85" s="197"/>
      <c r="NKS85" s="197"/>
      <c r="NKT85" s="197"/>
      <c r="NKU85" s="197"/>
      <c r="NKV85" s="197"/>
      <c r="NKW85" s="197"/>
      <c r="NKX85" s="144"/>
      <c r="NKY85" s="198"/>
      <c r="NKZ85" s="197"/>
      <c r="NLA85" s="168"/>
      <c r="NLB85" s="168"/>
      <c r="NLC85" s="169"/>
      <c r="NLD85" s="199"/>
      <c r="NLE85" s="15"/>
      <c r="NLF85" s="15"/>
      <c r="NLG85" s="197"/>
      <c r="NLH85" s="197"/>
      <c r="NLI85" s="197"/>
      <c r="NLJ85" s="197"/>
      <c r="NLK85" s="197"/>
      <c r="NLL85" s="197"/>
      <c r="NLM85" s="144"/>
      <c r="NLN85" s="198"/>
      <c r="NLO85" s="197"/>
      <c r="NLP85" s="168"/>
      <c r="NLQ85" s="168"/>
      <c r="NLR85" s="169"/>
      <c r="NLS85" s="199"/>
      <c r="NLT85" s="15"/>
      <c r="NLU85" s="15"/>
      <c r="NLV85" s="197"/>
      <c r="NLW85" s="197"/>
      <c r="NLX85" s="197"/>
      <c r="NLY85" s="197"/>
      <c r="NLZ85" s="197"/>
      <c r="NMA85" s="197"/>
      <c r="NMB85" s="144"/>
      <c r="NMC85" s="198"/>
      <c r="NMD85" s="197"/>
      <c r="NME85" s="168"/>
      <c r="NMF85" s="168"/>
      <c r="NMG85" s="169"/>
      <c r="NMH85" s="199"/>
      <c r="NMI85" s="15"/>
      <c r="NMJ85" s="15"/>
      <c r="NMK85" s="197"/>
      <c r="NML85" s="197"/>
      <c r="NMM85" s="197"/>
      <c r="NMN85" s="197"/>
      <c r="NMO85" s="197"/>
      <c r="NMP85" s="197"/>
      <c r="NMQ85" s="144"/>
      <c r="NMR85" s="198"/>
      <c r="NMS85" s="197"/>
      <c r="NMT85" s="168"/>
      <c r="NMU85" s="168"/>
      <c r="NMV85" s="169"/>
      <c r="NMW85" s="199"/>
      <c r="NMX85" s="15"/>
      <c r="NMY85" s="15"/>
      <c r="NMZ85" s="197"/>
      <c r="NNA85" s="197"/>
      <c r="NNB85" s="197"/>
      <c r="NNC85" s="197"/>
      <c r="NND85" s="197"/>
      <c r="NNE85" s="197"/>
      <c r="NNF85" s="144"/>
      <c r="NNG85" s="198"/>
      <c r="NNH85" s="197"/>
      <c r="NNI85" s="168"/>
      <c r="NNJ85" s="168"/>
      <c r="NNK85" s="169"/>
      <c r="NNL85" s="199"/>
      <c r="NNM85" s="15"/>
      <c r="NNN85" s="15"/>
      <c r="NNO85" s="197"/>
      <c r="NNP85" s="197"/>
      <c r="NNQ85" s="197"/>
      <c r="NNR85" s="197"/>
      <c r="NNS85" s="197"/>
      <c r="NNT85" s="197"/>
      <c r="NNU85" s="144"/>
      <c r="NNV85" s="198"/>
      <c r="NNW85" s="197"/>
      <c r="NNX85" s="168"/>
      <c r="NNY85" s="168"/>
      <c r="NNZ85" s="169"/>
      <c r="NOA85" s="199"/>
      <c r="NOB85" s="15"/>
      <c r="NOC85" s="15"/>
      <c r="NOD85" s="197"/>
      <c r="NOE85" s="197"/>
      <c r="NOF85" s="197"/>
      <c r="NOG85" s="197"/>
      <c r="NOH85" s="197"/>
      <c r="NOI85" s="197"/>
      <c r="NOJ85" s="144"/>
      <c r="NOK85" s="198"/>
      <c r="NOL85" s="197"/>
      <c r="NOM85" s="168"/>
      <c r="NON85" s="168"/>
      <c r="NOO85" s="169"/>
      <c r="NOP85" s="199"/>
      <c r="NOQ85" s="15"/>
      <c r="NOR85" s="15"/>
      <c r="NOS85" s="197"/>
      <c r="NOT85" s="197"/>
      <c r="NOU85" s="197"/>
      <c r="NOV85" s="197"/>
      <c r="NOW85" s="197"/>
      <c r="NOX85" s="197"/>
      <c r="NOY85" s="144"/>
      <c r="NOZ85" s="198"/>
      <c r="NPA85" s="197"/>
      <c r="NPB85" s="168"/>
      <c r="NPC85" s="168"/>
      <c r="NPD85" s="169"/>
      <c r="NPE85" s="199"/>
      <c r="NPF85" s="15"/>
      <c r="NPG85" s="15"/>
      <c r="NPH85" s="197"/>
      <c r="NPI85" s="197"/>
      <c r="NPJ85" s="197"/>
      <c r="NPK85" s="197"/>
      <c r="NPL85" s="197"/>
      <c r="NPM85" s="197"/>
      <c r="NPN85" s="144"/>
      <c r="NPO85" s="198"/>
      <c r="NPP85" s="197"/>
      <c r="NPQ85" s="168"/>
      <c r="NPR85" s="168"/>
      <c r="NPS85" s="169"/>
      <c r="NPT85" s="199"/>
      <c r="NPU85" s="15"/>
      <c r="NPV85" s="15"/>
      <c r="NPW85" s="197"/>
      <c r="NPX85" s="197"/>
      <c r="NPY85" s="197"/>
      <c r="NPZ85" s="197"/>
      <c r="NQA85" s="197"/>
      <c r="NQB85" s="197"/>
      <c r="NQC85" s="144"/>
      <c r="NQD85" s="198"/>
      <c r="NQE85" s="197"/>
      <c r="NQF85" s="168"/>
      <c r="NQG85" s="168"/>
      <c r="NQH85" s="169"/>
      <c r="NQI85" s="199"/>
      <c r="NQJ85" s="15"/>
      <c r="NQK85" s="15"/>
      <c r="NQL85" s="197"/>
      <c r="NQM85" s="197"/>
      <c r="NQN85" s="197"/>
      <c r="NQO85" s="197"/>
      <c r="NQP85" s="197"/>
      <c r="NQQ85" s="197"/>
      <c r="NQR85" s="144"/>
      <c r="NQS85" s="198"/>
      <c r="NQT85" s="197"/>
      <c r="NQU85" s="168"/>
      <c r="NQV85" s="168"/>
      <c r="NQW85" s="169"/>
      <c r="NQX85" s="199"/>
      <c r="NQY85" s="15"/>
      <c r="NQZ85" s="15"/>
      <c r="NRA85" s="197"/>
      <c r="NRB85" s="197"/>
      <c r="NRC85" s="197"/>
      <c r="NRD85" s="197"/>
      <c r="NRE85" s="197"/>
      <c r="NRF85" s="197"/>
      <c r="NRG85" s="144"/>
      <c r="NRH85" s="198"/>
      <c r="NRI85" s="197"/>
      <c r="NRJ85" s="168"/>
      <c r="NRK85" s="168"/>
      <c r="NRL85" s="169"/>
      <c r="NRM85" s="199"/>
      <c r="NRN85" s="15"/>
      <c r="NRO85" s="15"/>
      <c r="NRP85" s="197"/>
      <c r="NRQ85" s="197"/>
      <c r="NRR85" s="197"/>
      <c r="NRS85" s="197"/>
      <c r="NRT85" s="197"/>
      <c r="NRU85" s="197"/>
      <c r="NRV85" s="144"/>
      <c r="NRW85" s="198"/>
      <c r="NRX85" s="197"/>
      <c r="NRY85" s="168"/>
      <c r="NRZ85" s="168"/>
      <c r="NSA85" s="169"/>
      <c r="NSB85" s="199"/>
      <c r="NSC85" s="15"/>
      <c r="NSD85" s="15"/>
      <c r="NSE85" s="197"/>
      <c r="NSF85" s="197"/>
      <c r="NSG85" s="197"/>
      <c r="NSH85" s="197"/>
      <c r="NSI85" s="197"/>
      <c r="NSJ85" s="197"/>
      <c r="NSK85" s="144"/>
      <c r="NSL85" s="198"/>
      <c r="NSM85" s="197"/>
      <c r="NSN85" s="168"/>
      <c r="NSO85" s="168"/>
      <c r="NSP85" s="169"/>
      <c r="NSQ85" s="199"/>
      <c r="NSR85" s="15"/>
      <c r="NSS85" s="15"/>
      <c r="NST85" s="197"/>
      <c r="NSU85" s="197"/>
      <c r="NSV85" s="197"/>
      <c r="NSW85" s="197"/>
      <c r="NSX85" s="197"/>
      <c r="NSY85" s="197"/>
      <c r="NSZ85" s="144"/>
      <c r="NTA85" s="198"/>
      <c r="NTB85" s="197"/>
      <c r="NTC85" s="168"/>
      <c r="NTD85" s="168"/>
      <c r="NTE85" s="169"/>
      <c r="NTF85" s="199"/>
      <c r="NTG85" s="15"/>
      <c r="NTH85" s="15"/>
      <c r="NTI85" s="197"/>
      <c r="NTJ85" s="197"/>
      <c r="NTK85" s="197"/>
      <c r="NTL85" s="197"/>
      <c r="NTM85" s="197"/>
      <c r="NTN85" s="197"/>
      <c r="NTO85" s="144"/>
      <c r="NTP85" s="198"/>
      <c r="NTQ85" s="197"/>
      <c r="NTR85" s="168"/>
      <c r="NTS85" s="168"/>
      <c r="NTT85" s="169"/>
      <c r="NTU85" s="199"/>
      <c r="NTV85" s="15"/>
      <c r="NTW85" s="15"/>
      <c r="NTX85" s="197"/>
      <c r="NTY85" s="197"/>
      <c r="NTZ85" s="197"/>
      <c r="NUA85" s="197"/>
      <c r="NUB85" s="197"/>
      <c r="NUC85" s="197"/>
      <c r="NUD85" s="144"/>
      <c r="NUE85" s="198"/>
      <c r="NUF85" s="197"/>
      <c r="NUG85" s="168"/>
      <c r="NUH85" s="168"/>
      <c r="NUI85" s="169"/>
      <c r="NUJ85" s="199"/>
      <c r="NUK85" s="15"/>
      <c r="NUL85" s="15"/>
      <c r="NUM85" s="197"/>
      <c r="NUN85" s="197"/>
      <c r="NUO85" s="197"/>
      <c r="NUP85" s="197"/>
      <c r="NUQ85" s="197"/>
      <c r="NUR85" s="197"/>
      <c r="NUS85" s="144"/>
      <c r="NUT85" s="198"/>
      <c r="NUU85" s="197"/>
      <c r="NUV85" s="168"/>
      <c r="NUW85" s="168"/>
      <c r="NUX85" s="169"/>
      <c r="NUY85" s="199"/>
      <c r="NUZ85" s="15"/>
      <c r="NVA85" s="15"/>
      <c r="NVB85" s="197"/>
      <c r="NVC85" s="197"/>
      <c r="NVD85" s="197"/>
      <c r="NVE85" s="197"/>
      <c r="NVF85" s="197"/>
      <c r="NVG85" s="197"/>
      <c r="NVH85" s="144"/>
      <c r="NVI85" s="198"/>
      <c r="NVJ85" s="197"/>
      <c r="NVK85" s="168"/>
      <c r="NVL85" s="168"/>
      <c r="NVM85" s="169"/>
      <c r="NVN85" s="199"/>
      <c r="NVO85" s="15"/>
      <c r="NVP85" s="15"/>
      <c r="NVQ85" s="197"/>
      <c r="NVR85" s="197"/>
      <c r="NVS85" s="197"/>
      <c r="NVT85" s="197"/>
      <c r="NVU85" s="197"/>
      <c r="NVV85" s="197"/>
      <c r="NVW85" s="144"/>
      <c r="NVX85" s="198"/>
      <c r="NVY85" s="197"/>
      <c r="NVZ85" s="168"/>
      <c r="NWA85" s="168"/>
      <c r="NWB85" s="169"/>
      <c r="NWC85" s="199"/>
      <c r="NWD85" s="15"/>
      <c r="NWE85" s="15"/>
      <c r="NWF85" s="197"/>
      <c r="NWG85" s="197"/>
      <c r="NWH85" s="197"/>
      <c r="NWI85" s="197"/>
      <c r="NWJ85" s="197"/>
      <c r="NWK85" s="197"/>
      <c r="NWL85" s="144"/>
      <c r="NWM85" s="198"/>
      <c r="NWN85" s="197"/>
      <c r="NWO85" s="168"/>
      <c r="NWP85" s="168"/>
      <c r="NWQ85" s="169"/>
      <c r="NWR85" s="199"/>
      <c r="NWS85" s="15"/>
      <c r="NWT85" s="15"/>
      <c r="NWU85" s="197"/>
      <c r="NWV85" s="197"/>
      <c r="NWW85" s="197"/>
      <c r="NWX85" s="197"/>
      <c r="NWY85" s="197"/>
      <c r="NWZ85" s="197"/>
      <c r="NXA85" s="144"/>
      <c r="NXB85" s="198"/>
      <c r="NXC85" s="197"/>
      <c r="NXD85" s="168"/>
      <c r="NXE85" s="168"/>
      <c r="NXF85" s="169"/>
      <c r="NXG85" s="199"/>
      <c r="NXH85" s="15"/>
      <c r="NXI85" s="15"/>
      <c r="NXJ85" s="197"/>
      <c r="NXK85" s="197"/>
      <c r="NXL85" s="197"/>
      <c r="NXM85" s="197"/>
      <c r="NXN85" s="197"/>
      <c r="NXO85" s="197"/>
      <c r="NXP85" s="144"/>
      <c r="NXQ85" s="198"/>
      <c r="NXR85" s="197"/>
      <c r="NXS85" s="168"/>
      <c r="NXT85" s="168"/>
      <c r="NXU85" s="169"/>
      <c r="NXV85" s="199"/>
      <c r="NXW85" s="15"/>
      <c r="NXX85" s="15"/>
      <c r="NXY85" s="197"/>
      <c r="NXZ85" s="197"/>
      <c r="NYA85" s="197"/>
      <c r="NYB85" s="197"/>
      <c r="NYC85" s="197"/>
      <c r="NYD85" s="197"/>
      <c r="NYE85" s="144"/>
      <c r="NYF85" s="198"/>
      <c r="NYG85" s="197"/>
      <c r="NYH85" s="168"/>
      <c r="NYI85" s="168"/>
      <c r="NYJ85" s="169"/>
      <c r="NYK85" s="199"/>
      <c r="NYL85" s="15"/>
      <c r="NYM85" s="15"/>
      <c r="NYN85" s="197"/>
      <c r="NYO85" s="197"/>
      <c r="NYP85" s="197"/>
      <c r="NYQ85" s="197"/>
      <c r="NYR85" s="197"/>
      <c r="NYS85" s="197"/>
      <c r="NYT85" s="144"/>
      <c r="NYU85" s="198"/>
      <c r="NYV85" s="197"/>
      <c r="NYW85" s="168"/>
      <c r="NYX85" s="168"/>
      <c r="NYY85" s="169"/>
      <c r="NYZ85" s="199"/>
      <c r="NZA85" s="15"/>
      <c r="NZB85" s="15"/>
      <c r="NZC85" s="197"/>
      <c r="NZD85" s="197"/>
      <c r="NZE85" s="197"/>
      <c r="NZF85" s="197"/>
      <c r="NZG85" s="197"/>
      <c r="NZH85" s="197"/>
      <c r="NZI85" s="144"/>
      <c r="NZJ85" s="198"/>
      <c r="NZK85" s="197"/>
      <c r="NZL85" s="168"/>
      <c r="NZM85" s="168"/>
      <c r="NZN85" s="169"/>
      <c r="NZO85" s="199"/>
      <c r="NZP85" s="15"/>
      <c r="NZQ85" s="15"/>
      <c r="NZR85" s="197"/>
      <c r="NZS85" s="197"/>
      <c r="NZT85" s="197"/>
      <c r="NZU85" s="197"/>
      <c r="NZV85" s="197"/>
      <c r="NZW85" s="197"/>
      <c r="NZX85" s="144"/>
      <c r="NZY85" s="198"/>
      <c r="NZZ85" s="197"/>
      <c r="OAA85" s="168"/>
      <c r="OAB85" s="168"/>
      <c r="OAC85" s="169"/>
      <c r="OAD85" s="199"/>
      <c r="OAE85" s="15"/>
      <c r="OAF85" s="15"/>
      <c r="OAG85" s="197"/>
      <c r="OAH85" s="197"/>
      <c r="OAI85" s="197"/>
      <c r="OAJ85" s="197"/>
      <c r="OAK85" s="197"/>
      <c r="OAL85" s="197"/>
      <c r="OAM85" s="144"/>
      <c r="OAN85" s="198"/>
      <c r="OAO85" s="197"/>
      <c r="OAP85" s="168"/>
      <c r="OAQ85" s="168"/>
      <c r="OAR85" s="169"/>
      <c r="OAS85" s="199"/>
      <c r="OAT85" s="15"/>
      <c r="OAU85" s="15"/>
      <c r="OAV85" s="197"/>
      <c r="OAW85" s="197"/>
      <c r="OAX85" s="197"/>
      <c r="OAY85" s="197"/>
      <c r="OAZ85" s="197"/>
      <c r="OBA85" s="197"/>
      <c r="OBB85" s="144"/>
      <c r="OBC85" s="198"/>
      <c r="OBD85" s="197"/>
      <c r="OBE85" s="168"/>
      <c r="OBF85" s="168"/>
      <c r="OBG85" s="169"/>
      <c r="OBH85" s="199"/>
      <c r="OBI85" s="15"/>
      <c r="OBJ85" s="15"/>
      <c r="OBK85" s="197"/>
      <c r="OBL85" s="197"/>
      <c r="OBM85" s="197"/>
      <c r="OBN85" s="197"/>
      <c r="OBO85" s="197"/>
      <c r="OBP85" s="197"/>
      <c r="OBQ85" s="144"/>
      <c r="OBR85" s="198"/>
      <c r="OBS85" s="197"/>
      <c r="OBT85" s="168"/>
      <c r="OBU85" s="168"/>
      <c r="OBV85" s="169"/>
      <c r="OBW85" s="199"/>
      <c r="OBX85" s="15"/>
      <c r="OBY85" s="15"/>
      <c r="OBZ85" s="197"/>
      <c r="OCA85" s="197"/>
      <c r="OCB85" s="197"/>
      <c r="OCC85" s="197"/>
      <c r="OCD85" s="197"/>
      <c r="OCE85" s="197"/>
      <c r="OCF85" s="144"/>
      <c r="OCG85" s="198"/>
      <c r="OCH85" s="197"/>
      <c r="OCI85" s="168"/>
      <c r="OCJ85" s="168"/>
      <c r="OCK85" s="169"/>
      <c r="OCL85" s="199"/>
      <c r="OCM85" s="15"/>
      <c r="OCN85" s="15"/>
      <c r="OCO85" s="197"/>
      <c r="OCP85" s="197"/>
      <c r="OCQ85" s="197"/>
      <c r="OCR85" s="197"/>
      <c r="OCS85" s="197"/>
      <c r="OCT85" s="197"/>
      <c r="OCU85" s="144"/>
      <c r="OCV85" s="198"/>
      <c r="OCW85" s="197"/>
      <c r="OCX85" s="168"/>
      <c r="OCY85" s="168"/>
      <c r="OCZ85" s="169"/>
      <c r="ODA85" s="199"/>
      <c r="ODB85" s="15"/>
      <c r="ODC85" s="15"/>
      <c r="ODD85" s="197"/>
      <c r="ODE85" s="197"/>
      <c r="ODF85" s="197"/>
      <c r="ODG85" s="197"/>
      <c r="ODH85" s="197"/>
      <c r="ODI85" s="197"/>
      <c r="ODJ85" s="144"/>
      <c r="ODK85" s="198"/>
      <c r="ODL85" s="197"/>
      <c r="ODM85" s="168"/>
      <c r="ODN85" s="168"/>
      <c r="ODO85" s="169"/>
      <c r="ODP85" s="199"/>
      <c r="ODQ85" s="15"/>
      <c r="ODR85" s="15"/>
      <c r="ODS85" s="197"/>
      <c r="ODT85" s="197"/>
      <c r="ODU85" s="197"/>
      <c r="ODV85" s="197"/>
      <c r="ODW85" s="197"/>
      <c r="ODX85" s="197"/>
      <c r="ODY85" s="144"/>
      <c r="ODZ85" s="198"/>
      <c r="OEA85" s="197"/>
      <c r="OEB85" s="168"/>
      <c r="OEC85" s="168"/>
      <c r="OED85" s="169"/>
      <c r="OEE85" s="199"/>
      <c r="OEF85" s="15"/>
      <c r="OEG85" s="15"/>
      <c r="OEH85" s="197"/>
      <c r="OEI85" s="197"/>
      <c r="OEJ85" s="197"/>
      <c r="OEK85" s="197"/>
      <c r="OEL85" s="197"/>
      <c r="OEM85" s="197"/>
      <c r="OEN85" s="144"/>
      <c r="OEO85" s="198"/>
      <c r="OEP85" s="197"/>
      <c r="OEQ85" s="168"/>
      <c r="OER85" s="168"/>
      <c r="OES85" s="169"/>
      <c r="OET85" s="199"/>
      <c r="OEU85" s="15"/>
      <c r="OEV85" s="15"/>
      <c r="OEW85" s="197"/>
      <c r="OEX85" s="197"/>
      <c r="OEY85" s="197"/>
      <c r="OEZ85" s="197"/>
      <c r="OFA85" s="197"/>
      <c r="OFB85" s="197"/>
      <c r="OFC85" s="144"/>
      <c r="OFD85" s="198"/>
      <c r="OFE85" s="197"/>
      <c r="OFF85" s="168"/>
      <c r="OFG85" s="168"/>
      <c r="OFH85" s="169"/>
      <c r="OFI85" s="199"/>
      <c r="OFJ85" s="15"/>
      <c r="OFK85" s="15"/>
      <c r="OFL85" s="197"/>
      <c r="OFM85" s="197"/>
      <c r="OFN85" s="197"/>
      <c r="OFO85" s="197"/>
      <c r="OFP85" s="197"/>
      <c r="OFQ85" s="197"/>
      <c r="OFR85" s="144"/>
      <c r="OFS85" s="198"/>
      <c r="OFT85" s="197"/>
      <c r="OFU85" s="168"/>
      <c r="OFV85" s="168"/>
      <c r="OFW85" s="169"/>
      <c r="OFX85" s="199"/>
      <c r="OFY85" s="15"/>
      <c r="OFZ85" s="15"/>
      <c r="OGA85" s="197"/>
      <c r="OGB85" s="197"/>
      <c r="OGC85" s="197"/>
      <c r="OGD85" s="197"/>
      <c r="OGE85" s="197"/>
      <c r="OGF85" s="197"/>
      <c r="OGG85" s="144"/>
      <c r="OGH85" s="198"/>
      <c r="OGI85" s="197"/>
      <c r="OGJ85" s="168"/>
      <c r="OGK85" s="168"/>
      <c r="OGL85" s="169"/>
      <c r="OGM85" s="199"/>
      <c r="OGN85" s="15"/>
      <c r="OGO85" s="15"/>
      <c r="OGP85" s="197"/>
      <c r="OGQ85" s="197"/>
      <c r="OGR85" s="197"/>
      <c r="OGS85" s="197"/>
      <c r="OGT85" s="197"/>
      <c r="OGU85" s="197"/>
      <c r="OGV85" s="144"/>
      <c r="OGW85" s="198"/>
      <c r="OGX85" s="197"/>
      <c r="OGY85" s="168"/>
      <c r="OGZ85" s="168"/>
      <c r="OHA85" s="169"/>
      <c r="OHB85" s="199"/>
      <c r="OHC85" s="15"/>
      <c r="OHD85" s="15"/>
      <c r="OHE85" s="197"/>
      <c r="OHF85" s="197"/>
      <c r="OHG85" s="197"/>
      <c r="OHH85" s="197"/>
      <c r="OHI85" s="197"/>
      <c r="OHJ85" s="197"/>
      <c r="OHK85" s="144"/>
      <c r="OHL85" s="198"/>
      <c r="OHM85" s="197"/>
      <c r="OHN85" s="168"/>
      <c r="OHO85" s="168"/>
      <c r="OHP85" s="169"/>
      <c r="OHQ85" s="199"/>
      <c r="OHR85" s="15"/>
      <c r="OHS85" s="15"/>
      <c r="OHT85" s="197"/>
      <c r="OHU85" s="197"/>
      <c r="OHV85" s="197"/>
      <c r="OHW85" s="197"/>
      <c r="OHX85" s="197"/>
      <c r="OHY85" s="197"/>
      <c r="OHZ85" s="144"/>
      <c r="OIA85" s="198"/>
      <c r="OIB85" s="197"/>
      <c r="OIC85" s="168"/>
      <c r="OID85" s="168"/>
      <c r="OIE85" s="169"/>
      <c r="OIF85" s="199"/>
      <c r="OIG85" s="15"/>
      <c r="OIH85" s="15"/>
      <c r="OII85" s="197"/>
      <c r="OIJ85" s="197"/>
      <c r="OIK85" s="197"/>
      <c r="OIL85" s="197"/>
      <c r="OIM85" s="197"/>
      <c r="OIN85" s="197"/>
      <c r="OIO85" s="144"/>
      <c r="OIP85" s="198"/>
      <c r="OIQ85" s="197"/>
      <c r="OIR85" s="168"/>
      <c r="OIS85" s="168"/>
      <c r="OIT85" s="169"/>
      <c r="OIU85" s="199"/>
      <c r="OIV85" s="15"/>
      <c r="OIW85" s="15"/>
      <c r="OIX85" s="197"/>
      <c r="OIY85" s="197"/>
      <c r="OIZ85" s="197"/>
      <c r="OJA85" s="197"/>
      <c r="OJB85" s="197"/>
      <c r="OJC85" s="197"/>
      <c r="OJD85" s="144"/>
      <c r="OJE85" s="198"/>
      <c r="OJF85" s="197"/>
      <c r="OJG85" s="168"/>
      <c r="OJH85" s="168"/>
      <c r="OJI85" s="169"/>
      <c r="OJJ85" s="199"/>
      <c r="OJK85" s="15"/>
      <c r="OJL85" s="15"/>
      <c r="OJM85" s="197"/>
      <c r="OJN85" s="197"/>
      <c r="OJO85" s="197"/>
      <c r="OJP85" s="197"/>
      <c r="OJQ85" s="197"/>
      <c r="OJR85" s="197"/>
      <c r="OJS85" s="144"/>
      <c r="OJT85" s="198"/>
      <c r="OJU85" s="197"/>
      <c r="OJV85" s="168"/>
      <c r="OJW85" s="168"/>
      <c r="OJX85" s="169"/>
      <c r="OJY85" s="199"/>
      <c r="OJZ85" s="15"/>
      <c r="OKA85" s="15"/>
      <c r="OKB85" s="197"/>
      <c r="OKC85" s="197"/>
      <c r="OKD85" s="197"/>
      <c r="OKE85" s="197"/>
      <c r="OKF85" s="197"/>
      <c r="OKG85" s="197"/>
      <c r="OKH85" s="144"/>
      <c r="OKI85" s="198"/>
      <c r="OKJ85" s="197"/>
      <c r="OKK85" s="168"/>
      <c r="OKL85" s="168"/>
      <c r="OKM85" s="169"/>
      <c r="OKN85" s="199"/>
      <c r="OKO85" s="15"/>
      <c r="OKP85" s="15"/>
      <c r="OKQ85" s="197"/>
      <c r="OKR85" s="197"/>
      <c r="OKS85" s="197"/>
      <c r="OKT85" s="197"/>
      <c r="OKU85" s="197"/>
      <c r="OKV85" s="197"/>
      <c r="OKW85" s="144"/>
      <c r="OKX85" s="198"/>
      <c r="OKY85" s="197"/>
      <c r="OKZ85" s="168"/>
      <c r="OLA85" s="168"/>
      <c r="OLB85" s="169"/>
      <c r="OLC85" s="199"/>
      <c r="OLD85" s="15"/>
      <c r="OLE85" s="15"/>
      <c r="OLF85" s="197"/>
      <c r="OLG85" s="197"/>
      <c r="OLH85" s="197"/>
      <c r="OLI85" s="197"/>
      <c r="OLJ85" s="197"/>
      <c r="OLK85" s="197"/>
      <c r="OLL85" s="144"/>
      <c r="OLM85" s="198"/>
      <c r="OLN85" s="197"/>
      <c r="OLO85" s="168"/>
      <c r="OLP85" s="168"/>
      <c r="OLQ85" s="169"/>
      <c r="OLR85" s="199"/>
      <c r="OLS85" s="15"/>
      <c r="OLT85" s="15"/>
      <c r="OLU85" s="197"/>
      <c r="OLV85" s="197"/>
      <c r="OLW85" s="197"/>
      <c r="OLX85" s="197"/>
      <c r="OLY85" s="197"/>
      <c r="OLZ85" s="197"/>
      <c r="OMA85" s="144"/>
      <c r="OMB85" s="198"/>
      <c r="OMC85" s="197"/>
      <c r="OMD85" s="168"/>
      <c r="OME85" s="168"/>
      <c r="OMF85" s="169"/>
      <c r="OMG85" s="199"/>
      <c r="OMH85" s="15"/>
      <c r="OMI85" s="15"/>
      <c r="OMJ85" s="197"/>
      <c r="OMK85" s="197"/>
      <c r="OML85" s="197"/>
      <c r="OMM85" s="197"/>
      <c r="OMN85" s="197"/>
      <c r="OMO85" s="197"/>
      <c r="OMP85" s="144"/>
      <c r="OMQ85" s="198"/>
      <c r="OMR85" s="197"/>
      <c r="OMS85" s="168"/>
      <c r="OMT85" s="168"/>
      <c r="OMU85" s="169"/>
      <c r="OMV85" s="199"/>
      <c r="OMW85" s="15"/>
      <c r="OMX85" s="15"/>
      <c r="OMY85" s="197"/>
      <c r="OMZ85" s="197"/>
      <c r="ONA85" s="197"/>
      <c r="ONB85" s="197"/>
      <c r="ONC85" s="197"/>
      <c r="OND85" s="197"/>
      <c r="ONE85" s="144"/>
      <c r="ONF85" s="198"/>
      <c r="ONG85" s="197"/>
      <c r="ONH85" s="168"/>
      <c r="ONI85" s="168"/>
      <c r="ONJ85" s="169"/>
      <c r="ONK85" s="199"/>
      <c r="ONL85" s="15"/>
      <c r="ONM85" s="15"/>
      <c r="ONN85" s="197"/>
      <c r="ONO85" s="197"/>
      <c r="ONP85" s="197"/>
      <c r="ONQ85" s="197"/>
      <c r="ONR85" s="197"/>
      <c r="ONS85" s="197"/>
      <c r="ONT85" s="144"/>
      <c r="ONU85" s="198"/>
      <c r="ONV85" s="197"/>
      <c r="ONW85" s="168"/>
      <c r="ONX85" s="168"/>
      <c r="ONY85" s="169"/>
      <c r="ONZ85" s="199"/>
      <c r="OOA85" s="15"/>
      <c r="OOB85" s="15"/>
      <c r="OOC85" s="197"/>
      <c r="OOD85" s="197"/>
      <c r="OOE85" s="197"/>
      <c r="OOF85" s="197"/>
      <c r="OOG85" s="197"/>
      <c r="OOH85" s="197"/>
      <c r="OOI85" s="144"/>
      <c r="OOJ85" s="198"/>
      <c r="OOK85" s="197"/>
      <c r="OOL85" s="168"/>
      <c r="OOM85" s="168"/>
      <c r="OON85" s="169"/>
      <c r="OOO85" s="199"/>
      <c r="OOP85" s="15"/>
      <c r="OOQ85" s="15"/>
      <c r="OOR85" s="197"/>
      <c r="OOS85" s="197"/>
      <c r="OOT85" s="197"/>
      <c r="OOU85" s="197"/>
      <c r="OOV85" s="197"/>
      <c r="OOW85" s="197"/>
      <c r="OOX85" s="144"/>
      <c r="OOY85" s="198"/>
      <c r="OOZ85" s="197"/>
      <c r="OPA85" s="168"/>
      <c r="OPB85" s="168"/>
      <c r="OPC85" s="169"/>
      <c r="OPD85" s="199"/>
      <c r="OPE85" s="15"/>
      <c r="OPF85" s="15"/>
      <c r="OPG85" s="197"/>
      <c r="OPH85" s="197"/>
      <c r="OPI85" s="197"/>
      <c r="OPJ85" s="197"/>
      <c r="OPK85" s="197"/>
      <c r="OPL85" s="197"/>
      <c r="OPM85" s="144"/>
      <c r="OPN85" s="198"/>
      <c r="OPO85" s="197"/>
      <c r="OPP85" s="168"/>
      <c r="OPQ85" s="168"/>
      <c r="OPR85" s="169"/>
      <c r="OPS85" s="199"/>
      <c r="OPT85" s="15"/>
      <c r="OPU85" s="15"/>
      <c r="OPV85" s="197"/>
      <c r="OPW85" s="197"/>
      <c r="OPX85" s="197"/>
      <c r="OPY85" s="197"/>
      <c r="OPZ85" s="197"/>
      <c r="OQA85" s="197"/>
      <c r="OQB85" s="144"/>
      <c r="OQC85" s="198"/>
      <c r="OQD85" s="197"/>
      <c r="OQE85" s="168"/>
      <c r="OQF85" s="168"/>
      <c r="OQG85" s="169"/>
      <c r="OQH85" s="199"/>
      <c r="OQI85" s="15"/>
      <c r="OQJ85" s="15"/>
      <c r="OQK85" s="197"/>
      <c r="OQL85" s="197"/>
      <c r="OQM85" s="197"/>
      <c r="OQN85" s="197"/>
      <c r="OQO85" s="197"/>
      <c r="OQP85" s="197"/>
      <c r="OQQ85" s="144"/>
      <c r="OQR85" s="198"/>
      <c r="OQS85" s="197"/>
      <c r="OQT85" s="168"/>
      <c r="OQU85" s="168"/>
      <c r="OQV85" s="169"/>
      <c r="OQW85" s="199"/>
      <c r="OQX85" s="15"/>
      <c r="OQY85" s="15"/>
      <c r="OQZ85" s="197"/>
      <c r="ORA85" s="197"/>
      <c r="ORB85" s="197"/>
      <c r="ORC85" s="197"/>
      <c r="ORD85" s="197"/>
      <c r="ORE85" s="197"/>
      <c r="ORF85" s="144"/>
      <c r="ORG85" s="198"/>
      <c r="ORH85" s="197"/>
      <c r="ORI85" s="168"/>
      <c r="ORJ85" s="168"/>
      <c r="ORK85" s="169"/>
      <c r="ORL85" s="199"/>
      <c r="ORM85" s="15"/>
      <c r="ORN85" s="15"/>
      <c r="ORO85" s="197"/>
      <c r="ORP85" s="197"/>
      <c r="ORQ85" s="197"/>
      <c r="ORR85" s="197"/>
      <c r="ORS85" s="197"/>
      <c r="ORT85" s="197"/>
      <c r="ORU85" s="144"/>
      <c r="ORV85" s="198"/>
      <c r="ORW85" s="197"/>
      <c r="ORX85" s="168"/>
      <c r="ORY85" s="168"/>
      <c r="ORZ85" s="169"/>
      <c r="OSA85" s="199"/>
      <c r="OSB85" s="15"/>
      <c r="OSC85" s="15"/>
      <c r="OSD85" s="197"/>
      <c r="OSE85" s="197"/>
      <c r="OSF85" s="197"/>
      <c r="OSG85" s="197"/>
      <c r="OSH85" s="197"/>
      <c r="OSI85" s="197"/>
      <c r="OSJ85" s="144"/>
      <c r="OSK85" s="198"/>
      <c r="OSL85" s="197"/>
      <c r="OSM85" s="168"/>
      <c r="OSN85" s="168"/>
      <c r="OSO85" s="169"/>
      <c r="OSP85" s="199"/>
      <c r="OSQ85" s="15"/>
      <c r="OSR85" s="15"/>
      <c r="OSS85" s="197"/>
      <c r="OST85" s="197"/>
      <c r="OSU85" s="197"/>
      <c r="OSV85" s="197"/>
      <c r="OSW85" s="197"/>
      <c r="OSX85" s="197"/>
      <c r="OSY85" s="144"/>
      <c r="OSZ85" s="198"/>
      <c r="OTA85" s="197"/>
      <c r="OTB85" s="168"/>
      <c r="OTC85" s="168"/>
      <c r="OTD85" s="169"/>
      <c r="OTE85" s="199"/>
      <c r="OTF85" s="15"/>
      <c r="OTG85" s="15"/>
      <c r="OTH85" s="197"/>
      <c r="OTI85" s="197"/>
      <c r="OTJ85" s="197"/>
      <c r="OTK85" s="197"/>
      <c r="OTL85" s="197"/>
      <c r="OTM85" s="197"/>
      <c r="OTN85" s="144"/>
      <c r="OTO85" s="198"/>
      <c r="OTP85" s="197"/>
      <c r="OTQ85" s="168"/>
      <c r="OTR85" s="168"/>
      <c r="OTS85" s="169"/>
      <c r="OTT85" s="199"/>
      <c r="OTU85" s="15"/>
      <c r="OTV85" s="15"/>
      <c r="OTW85" s="197"/>
      <c r="OTX85" s="197"/>
      <c r="OTY85" s="197"/>
      <c r="OTZ85" s="197"/>
      <c r="OUA85" s="197"/>
      <c r="OUB85" s="197"/>
      <c r="OUC85" s="144"/>
      <c r="OUD85" s="198"/>
      <c r="OUE85" s="197"/>
      <c r="OUF85" s="168"/>
      <c r="OUG85" s="168"/>
      <c r="OUH85" s="169"/>
      <c r="OUI85" s="199"/>
      <c r="OUJ85" s="15"/>
      <c r="OUK85" s="15"/>
      <c r="OUL85" s="197"/>
      <c r="OUM85" s="197"/>
      <c r="OUN85" s="197"/>
      <c r="OUO85" s="197"/>
      <c r="OUP85" s="197"/>
      <c r="OUQ85" s="197"/>
      <c r="OUR85" s="144"/>
      <c r="OUS85" s="198"/>
      <c r="OUT85" s="197"/>
      <c r="OUU85" s="168"/>
      <c r="OUV85" s="168"/>
      <c r="OUW85" s="169"/>
      <c r="OUX85" s="199"/>
      <c r="OUY85" s="15"/>
      <c r="OUZ85" s="15"/>
      <c r="OVA85" s="197"/>
      <c r="OVB85" s="197"/>
      <c r="OVC85" s="197"/>
      <c r="OVD85" s="197"/>
      <c r="OVE85" s="197"/>
      <c r="OVF85" s="197"/>
      <c r="OVG85" s="144"/>
      <c r="OVH85" s="198"/>
      <c r="OVI85" s="197"/>
      <c r="OVJ85" s="168"/>
      <c r="OVK85" s="168"/>
      <c r="OVL85" s="169"/>
      <c r="OVM85" s="199"/>
      <c r="OVN85" s="15"/>
      <c r="OVO85" s="15"/>
      <c r="OVP85" s="197"/>
      <c r="OVQ85" s="197"/>
      <c r="OVR85" s="197"/>
      <c r="OVS85" s="197"/>
      <c r="OVT85" s="197"/>
      <c r="OVU85" s="197"/>
      <c r="OVV85" s="144"/>
      <c r="OVW85" s="198"/>
      <c r="OVX85" s="197"/>
      <c r="OVY85" s="168"/>
      <c r="OVZ85" s="168"/>
      <c r="OWA85" s="169"/>
      <c r="OWB85" s="199"/>
      <c r="OWC85" s="15"/>
      <c r="OWD85" s="15"/>
      <c r="OWE85" s="197"/>
      <c r="OWF85" s="197"/>
      <c r="OWG85" s="197"/>
      <c r="OWH85" s="197"/>
      <c r="OWI85" s="197"/>
      <c r="OWJ85" s="197"/>
      <c r="OWK85" s="144"/>
      <c r="OWL85" s="198"/>
      <c r="OWM85" s="197"/>
      <c r="OWN85" s="168"/>
      <c r="OWO85" s="168"/>
      <c r="OWP85" s="169"/>
      <c r="OWQ85" s="199"/>
      <c r="OWR85" s="15"/>
      <c r="OWS85" s="15"/>
      <c r="OWT85" s="197"/>
      <c r="OWU85" s="197"/>
      <c r="OWV85" s="197"/>
      <c r="OWW85" s="197"/>
      <c r="OWX85" s="197"/>
      <c r="OWY85" s="197"/>
      <c r="OWZ85" s="144"/>
      <c r="OXA85" s="198"/>
      <c r="OXB85" s="197"/>
      <c r="OXC85" s="168"/>
      <c r="OXD85" s="168"/>
      <c r="OXE85" s="169"/>
      <c r="OXF85" s="199"/>
      <c r="OXG85" s="15"/>
      <c r="OXH85" s="15"/>
      <c r="OXI85" s="197"/>
      <c r="OXJ85" s="197"/>
      <c r="OXK85" s="197"/>
      <c r="OXL85" s="197"/>
      <c r="OXM85" s="197"/>
      <c r="OXN85" s="197"/>
      <c r="OXO85" s="144"/>
      <c r="OXP85" s="198"/>
      <c r="OXQ85" s="197"/>
      <c r="OXR85" s="168"/>
      <c r="OXS85" s="168"/>
      <c r="OXT85" s="169"/>
      <c r="OXU85" s="199"/>
      <c r="OXV85" s="15"/>
      <c r="OXW85" s="15"/>
      <c r="OXX85" s="197"/>
      <c r="OXY85" s="197"/>
      <c r="OXZ85" s="197"/>
      <c r="OYA85" s="197"/>
      <c r="OYB85" s="197"/>
      <c r="OYC85" s="197"/>
      <c r="OYD85" s="144"/>
      <c r="OYE85" s="198"/>
      <c r="OYF85" s="197"/>
      <c r="OYG85" s="168"/>
      <c r="OYH85" s="168"/>
      <c r="OYI85" s="169"/>
      <c r="OYJ85" s="199"/>
      <c r="OYK85" s="15"/>
      <c r="OYL85" s="15"/>
      <c r="OYM85" s="197"/>
      <c r="OYN85" s="197"/>
      <c r="OYO85" s="197"/>
      <c r="OYP85" s="197"/>
      <c r="OYQ85" s="197"/>
      <c r="OYR85" s="197"/>
      <c r="OYS85" s="144"/>
      <c r="OYT85" s="198"/>
      <c r="OYU85" s="197"/>
      <c r="OYV85" s="168"/>
      <c r="OYW85" s="168"/>
      <c r="OYX85" s="169"/>
      <c r="OYY85" s="199"/>
      <c r="OYZ85" s="15"/>
      <c r="OZA85" s="15"/>
      <c r="OZB85" s="197"/>
      <c r="OZC85" s="197"/>
      <c r="OZD85" s="197"/>
      <c r="OZE85" s="197"/>
      <c r="OZF85" s="197"/>
      <c r="OZG85" s="197"/>
      <c r="OZH85" s="144"/>
      <c r="OZI85" s="198"/>
      <c r="OZJ85" s="197"/>
      <c r="OZK85" s="168"/>
      <c r="OZL85" s="168"/>
      <c r="OZM85" s="169"/>
      <c r="OZN85" s="199"/>
      <c r="OZO85" s="15"/>
      <c r="OZP85" s="15"/>
      <c r="OZQ85" s="197"/>
      <c r="OZR85" s="197"/>
      <c r="OZS85" s="197"/>
      <c r="OZT85" s="197"/>
      <c r="OZU85" s="197"/>
      <c r="OZV85" s="197"/>
      <c r="OZW85" s="144"/>
      <c r="OZX85" s="198"/>
      <c r="OZY85" s="197"/>
      <c r="OZZ85" s="168"/>
      <c r="PAA85" s="168"/>
      <c r="PAB85" s="169"/>
      <c r="PAC85" s="199"/>
      <c r="PAD85" s="15"/>
      <c r="PAE85" s="15"/>
      <c r="PAF85" s="197"/>
      <c r="PAG85" s="197"/>
      <c r="PAH85" s="197"/>
      <c r="PAI85" s="197"/>
      <c r="PAJ85" s="197"/>
      <c r="PAK85" s="197"/>
      <c r="PAL85" s="144"/>
      <c r="PAM85" s="198"/>
      <c r="PAN85" s="197"/>
      <c r="PAO85" s="168"/>
      <c r="PAP85" s="168"/>
      <c r="PAQ85" s="169"/>
      <c r="PAR85" s="199"/>
      <c r="PAS85" s="15"/>
      <c r="PAT85" s="15"/>
      <c r="PAU85" s="197"/>
      <c r="PAV85" s="197"/>
      <c r="PAW85" s="197"/>
      <c r="PAX85" s="197"/>
      <c r="PAY85" s="197"/>
      <c r="PAZ85" s="197"/>
      <c r="PBA85" s="144"/>
      <c r="PBB85" s="198"/>
      <c r="PBC85" s="197"/>
      <c r="PBD85" s="168"/>
      <c r="PBE85" s="168"/>
      <c r="PBF85" s="169"/>
      <c r="PBG85" s="199"/>
      <c r="PBH85" s="15"/>
      <c r="PBI85" s="15"/>
      <c r="PBJ85" s="197"/>
      <c r="PBK85" s="197"/>
      <c r="PBL85" s="197"/>
      <c r="PBM85" s="197"/>
      <c r="PBN85" s="197"/>
      <c r="PBO85" s="197"/>
      <c r="PBP85" s="144"/>
      <c r="PBQ85" s="198"/>
      <c r="PBR85" s="197"/>
      <c r="PBS85" s="168"/>
      <c r="PBT85" s="168"/>
      <c r="PBU85" s="169"/>
      <c r="PBV85" s="199"/>
      <c r="PBW85" s="15"/>
      <c r="PBX85" s="15"/>
      <c r="PBY85" s="197"/>
      <c r="PBZ85" s="197"/>
      <c r="PCA85" s="197"/>
      <c r="PCB85" s="197"/>
      <c r="PCC85" s="197"/>
      <c r="PCD85" s="197"/>
      <c r="PCE85" s="144"/>
      <c r="PCF85" s="198"/>
      <c r="PCG85" s="197"/>
      <c r="PCH85" s="168"/>
      <c r="PCI85" s="168"/>
      <c r="PCJ85" s="169"/>
      <c r="PCK85" s="199"/>
      <c r="PCL85" s="15"/>
      <c r="PCM85" s="15"/>
      <c r="PCN85" s="197"/>
      <c r="PCO85" s="197"/>
      <c r="PCP85" s="197"/>
      <c r="PCQ85" s="197"/>
      <c r="PCR85" s="197"/>
      <c r="PCS85" s="197"/>
      <c r="PCT85" s="144"/>
      <c r="PCU85" s="198"/>
      <c r="PCV85" s="197"/>
      <c r="PCW85" s="168"/>
      <c r="PCX85" s="168"/>
      <c r="PCY85" s="169"/>
      <c r="PCZ85" s="199"/>
      <c r="PDA85" s="15"/>
      <c r="PDB85" s="15"/>
      <c r="PDC85" s="197"/>
      <c r="PDD85" s="197"/>
      <c r="PDE85" s="197"/>
      <c r="PDF85" s="197"/>
      <c r="PDG85" s="197"/>
      <c r="PDH85" s="197"/>
      <c r="PDI85" s="144"/>
      <c r="PDJ85" s="198"/>
      <c r="PDK85" s="197"/>
      <c r="PDL85" s="168"/>
      <c r="PDM85" s="168"/>
      <c r="PDN85" s="169"/>
      <c r="PDO85" s="199"/>
      <c r="PDP85" s="15"/>
      <c r="PDQ85" s="15"/>
      <c r="PDR85" s="197"/>
      <c r="PDS85" s="197"/>
      <c r="PDT85" s="197"/>
      <c r="PDU85" s="197"/>
      <c r="PDV85" s="197"/>
      <c r="PDW85" s="197"/>
      <c r="PDX85" s="144"/>
      <c r="PDY85" s="198"/>
      <c r="PDZ85" s="197"/>
      <c r="PEA85" s="168"/>
      <c r="PEB85" s="168"/>
      <c r="PEC85" s="169"/>
      <c r="PED85" s="199"/>
      <c r="PEE85" s="15"/>
      <c r="PEF85" s="15"/>
      <c r="PEG85" s="197"/>
      <c r="PEH85" s="197"/>
      <c r="PEI85" s="197"/>
      <c r="PEJ85" s="197"/>
      <c r="PEK85" s="197"/>
      <c r="PEL85" s="197"/>
      <c r="PEM85" s="144"/>
      <c r="PEN85" s="198"/>
      <c r="PEO85" s="197"/>
      <c r="PEP85" s="168"/>
      <c r="PEQ85" s="168"/>
      <c r="PER85" s="169"/>
      <c r="PES85" s="199"/>
      <c r="PET85" s="15"/>
      <c r="PEU85" s="15"/>
      <c r="PEV85" s="197"/>
      <c r="PEW85" s="197"/>
      <c r="PEX85" s="197"/>
      <c r="PEY85" s="197"/>
      <c r="PEZ85" s="197"/>
      <c r="PFA85" s="197"/>
      <c r="PFB85" s="144"/>
      <c r="PFC85" s="198"/>
      <c r="PFD85" s="197"/>
      <c r="PFE85" s="168"/>
      <c r="PFF85" s="168"/>
      <c r="PFG85" s="169"/>
      <c r="PFH85" s="199"/>
      <c r="PFI85" s="15"/>
      <c r="PFJ85" s="15"/>
      <c r="PFK85" s="197"/>
      <c r="PFL85" s="197"/>
      <c r="PFM85" s="197"/>
      <c r="PFN85" s="197"/>
      <c r="PFO85" s="197"/>
      <c r="PFP85" s="197"/>
      <c r="PFQ85" s="144"/>
      <c r="PFR85" s="198"/>
      <c r="PFS85" s="197"/>
      <c r="PFT85" s="168"/>
      <c r="PFU85" s="168"/>
      <c r="PFV85" s="169"/>
      <c r="PFW85" s="199"/>
      <c r="PFX85" s="15"/>
      <c r="PFY85" s="15"/>
      <c r="PFZ85" s="197"/>
      <c r="PGA85" s="197"/>
      <c r="PGB85" s="197"/>
      <c r="PGC85" s="197"/>
      <c r="PGD85" s="197"/>
      <c r="PGE85" s="197"/>
      <c r="PGF85" s="144"/>
      <c r="PGG85" s="198"/>
      <c r="PGH85" s="197"/>
      <c r="PGI85" s="168"/>
      <c r="PGJ85" s="168"/>
      <c r="PGK85" s="169"/>
      <c r="PGL85" s="199"/>
      <c r="PGM85" s="15"/>
      <c r="PGN85" s="15"/>
      <c r="PGO85" s="197"/>
      <c r="PGP85" s="197"/>
      <c r="PGQ85" s="197"/>
      <c r="PGR85" s="197"/>
      <c r="PGS85" s="197"/>
      <c r="PGT85" s="197"/>
      <c r="PGU85" s="144"/>
      <c r="PGV85" s="198"/>
      <c r="PGW85" s="197"/>
      <c r="PGX85" s="168"/>
      <c r="PGY85" s="168"/>
      <c r="PGZ85" s="169"/>
      <c r="PHA85" s="199"/>
      <c r="PHB85" s="15"/>
      <c r="PHC85" s="15"/>
      <c r="PHD85" s="197"/>
      <c r="PHE85" s="197"/>
      <c r="PHF85" s="197"/>
      <c r="PHG85" s="197"/>
      <c r="PHH85" s="197"/>
      <c r="PHI85" s="197"/>
      <c r="PHJ85" s="144"/>
      <c r="PHK85" s="198"/>
      <c r="PHL85" s="197"/>
      <c r="PHM85" s="168"/>
      <c r="PHN85" s="168"/>
      <c r="PHO85" s="169"/>
      <c r="PHP85" s="199"/>
      <c r="PHQ85" s="15"/>
      <c r="PHR85" s="15"/>
      <c r="PHS85" s="197"/>
      <c r="PHT85" s="197"/>
      <c r="PHU85" s="197"/>
      <c r="PHV85" s="197"/>
      <c r="PHW85" s="197"/>
      <c r="PHX85" s="197"/>
      <c r="PHY85" s="144"/>
      <c r="PHZ85" s="198"/>
      <c r="PIA85" s="197"/>
      <c r="PIB85" s="168"/>
      <c r="PIC85" s="168"/>
      <c r="PID85" s="169"/>
      <c r="PIE85" s="199"/>
      <c r="PIF85" s="15"/>
      <c r="PIG85" s="15"/>
      <c r="PIH85" s="197"/>
      <c r="PII85" s="197"/>
      <c r="PIJ85" s="197"/>
      <c r="PIK85" s="197"/>
      <c r="PIL85" s="197"/>
      <c r="PIM85" s="197"/>
      <c r="PIN85" s="144"/>
      <c r="PIO85" s="198"/>
      <c r="PIP85" s="197"/>
      <c r="PIQ85" s="168"/>
      <c r="PIR85" s="168"/>
      <c r="PIS85" s="169"/>
      <c r="PIT85" s="199"/>
      <c r="PIU85" s="15"/>
      <c r="PIV85" s="15"/>
      <c r="PIW85" s="197"/>
      <c r="PIX85" s="197"/>
      <c r="PIY85" s="197"/>
      <c r="PIZ85" s="197"/>
      <c r="PJA85" s="197"/>
      <c r="PJB85" s="197"/>
      <c r="PJC85" s="144"/>
      <c r="PJD85" s="198"/>
      <c r="PJE85" s="197"/>
      <c r="PJF85" s="168"/>
      <c r="PJG85" s="168"/>
      <c r="PJH85" s="169"/>
      <c r="PJI85" s="199"/>
      <c r="PJJ85" s="15"/>
      <c r="PJK85" s="15"/>
      <c r="PJL85" s="197"/>
      <c r="PJM85" s="197"/>
      <c r="PJN85" s="197"/>
      <c r="PJO85" s="197"/>
      <c r="PJP85" s="197"/>
      <c r="PJQ85" s="197"/>
      <c r="PJR85" s="144"/>
      <c r="PJS85" s="198"/>
      <c r="PJT85" s="197"/>
      <c r="PJU85" s="168"/>
      <c r="PJV85" s="168"/>
      <c r="PJW85" s="169"/>
      <c r="PJX85" s="199"/>
      <c r="PJY85" s="15"/>
      <c r="PJZ85" s="15"/>
      <c r="PKA85" s="197"/>
      <c r="PKB85" s="197"/>
      <c r="PKC85" s="197"/>
      <c r="PKD85" s="197"/>
      <c r="PKE85" s="197"/>
      <c r="PKF85" s="197"/>
      <c r="PKG85" s="144"/>
      <c r="PKH85" s="198"/>
      <c r="PKI85" s="197"/>
      <c r="PKJ85" s="168"/>
      <c r="PKK85" s="168"/>
      <c r="PKL85" s="169"/>
      <c r="PKM85" s="199"/>
      <c r="PKN85" s="15"/>
      <c r="PKO85" s="15"/>
      <c r="PKP85" s="197"/>
      <c r="PKQ85" s="197"/>
      <c r="PKR85" s="197"/>
      <c r="PKS85" s="197"/>
      <c r="PKT85" s="197"/>
      <c r="PKU85" s="197"/>
      <c r="PKV85" s="144"/>
      <c r="PKW85" s="198"/>
      <c r="PKX85" s="197"/>
      <c r="PKY85" s="168"/>
      <c r="PKZ85" s="168"/>
      <c r="PLA85" s="169"/>
      <c r="PLB85" s="199"/>
      <c r="PLC85" s="15"/>
      <c r="PLD85" s="15"/>
      <c r="PLE85" s="197"/>
      <c r="PLF85" s="197"/>
      <c r="PLG85" s="197"/>
      <c r="PLH85" s="197"/>
      <c r="PLI85" s="197"/>
      <c r="PLJ85" s="197"/>
      <c r="PLK85" s="144"/>
      <c r="PLL85" s="198"/>
      <c r="PLM85" s="197"/>
      <c r="PLN85" s="168"/>
      <c r="PLO85" s="168"/>
      <c r="PLP85" s="169"/>
      <c r="PLQ85" s="199"/>
      <c r="PLR85" s="15"/>
      <c r="PLS85" s="15"/>
      <c r="PLT85" s="197"/>
      <c r="PLU85" s="197"/>
      <c r="PLV85" s="197"/>
      <c r="PLW85" s="197"/>
      <c r="PLX85" s="197"/>
      <c r="PLY85" s="197"/>
      <c r="PLZ85" s="144"/>
      <c r="PMA85" s="198"/>
      <c r="PMB85" s="197"/>
      <c r="PMC85" s="168"/>
      <c r="PMD85" s="168"/>
      <c r="PME85" s="169"/>
      <c r="PMF85" s="199"/>
      <c r="PMG85" s="15"/>
      <c r="PMH85" s="15"/>
      <c r="PMI85" s="197"/>
      <c r="PMJ85" s="197"/>
      <c r="PMK85" s="197"/>
      <c r="PML85" s="197"/>
      <c r="PMM85" s="197"/>
      <c r="PMN85" s="197"/>
      <c r="PMO85" s="144"/>
      <c r="PMP85" s="198"/>
      <c r="PMQ85" s="197"/>
      <c r="PMR85" s="168"/>
      <c r="PMS85" s="168"/>
      <c r="PMT85" s="169"/>
      <c r="PMU85" s="199"/>
      <c r="PMV85" s="15"/>
      <c r="PMW85" s="15"/>
      <c r="PMX85" s="197"/>
      <c r="PMY85" s="197"/>
      <c r="PMZ85" s="197"/>
      <c r="PNA85" s="197"/>
      <c r="PNB85" s="197"/>
      <c r="PNC85" s="197"/>
      <c r="PND85" s="144"/>
      <c r="PNE85" s="198"/>
      <c r="PNF85" s="197"/>
      <c r="PNG85" s="168"/>
      <c r="PNH85" s="168"/>
      <c r="PNI85" s="169"/>
      <c r="PNJ85" s="199"/>
      <c r="PNK85" s="15"/>
      <c r="PNL85" s="15"/>
      <c r="PNM85" s="197"/>
      <c r="PNN85" s="197"/>
      <c r="PNO85" s="197"/>
      <c r="PNP85" s="197"/>
      <c r="PNQ85" s="197"/>
      <c r="PNR85" s="197"/>
      <c r="PNS85" s="144"/>
      <c r="PNT85" s="198"/>
      <c r="PNU85" s="197"/>
      <c r="PNV85" s="168"/>
      <c r="PNW85" s="168"/>
      <c r="PNX85" s="169"/>
      <c r="PNY85" s="199"/>
      <c r="PNZ85" s="15"/>
      <c r="POA85" s="15"/>
      <c r="POB85" s="197"/>
      <c r="POC85" s="197"/>
      <c r="POD85" s="197"/>
      <c r="POE85" s="197"/>
      <c r="POF85" s="197"/>
      <c r="POG85" s="197"/>
      <c r="POH85" s="144"/>
      <c r="POI85" s="198"/>
      <c r="POJ85" s="197"/>
      <c r="POK85" s="168"/>
      <c r="POL85" s="168"/>
      <c r="POM85" s="169"/>
      <c r="PON85" s="199"/>
      <c r="POO85" s="15"/>
      <c r="POP85" s="15"/>
      <c r="POQ85" s="197"/>
      <c r="POR85" s="197"/>
      <c r="POS85" s="197"/>
      <c r="POT85" s="197"/>
      <c r="POU85" s="197"/>
      <c r="POV85" s="197"/>
      <c r="POW85" s="144"/>
      <c r="POX85" s="198"/>
      <c r="POY85" s="197"/>
      <c r="POZ85" s="168"/>
      <c r="PPA85" s="168"/>
      <c r="PPB85" s="169"/>
      <c r="PPC85" s="199"/>
      <c r="PPD85" s="15"/>
      <c r="PPE85" s="15"/>
      <c r="PPF85" s="197"/>
      <c r="PPG85" s="197"/>
      <c r="PPH85" s="197"/>
      <c r="PPI85" s="197"/>
      <c r="PPJ85" s="197"/>
      <c r="PPK85" s="197"/>
      <c r="PPL85" s="144"/>
      <c r="PPM85" s="198"/>
      <c r="PPN85" s="197"/>
      <c r="PPO85" s="168"/>
      <c r="PPP85" s="168"/>
      <c r="PPQ85" s="169"/>
      <c r="PPR85" s="199"/>
      <c r="PPS85" s="15"/>
      <c r="PPT85" s="15"/>
      <c r="PPU85" s="197"/>
      <c r="PPV85" s="197"/>
      <c r="PPW85" s="197"/>
      <c r="PPX85" s="197"/>
      <c r="PPY85" s="197"/>
      <c r="PPZ85" s="197"/>
      <c r="PQA85" s="144"/>
      <c r="PQB85" s="198"/>
      <c r="PQC85" s="197"/>
      <c r="PQD85" s="168"/>
      <c r="PQE85" s="168"/>
      <c r="PQF85" s="169"/>
      <c r="PQG85" s="199"/>
      <c r="PQH85" s="15"/>
      <c r="PQI85" s="15"/>
      <c r="PQJ85" s="197"/>
      <c r="PQK85" s="197"/>
      <c r="PQL85" s="197"/>
      <c r="PQM85" s="197"/>
      <c r="PQN85" s="197"/>
      <c r="PQO85" s="197"/>
      <c r="PQP85" s="144"/>
      <c r="PQQ85" s="198"/>
      <c r="PQR85" s="197"/>
      <c r="PQS85" s="168"/>
      <c r="PQT85" s="168"/>
      <c r="PQU85" s="169"/>
      <c r="PQV85" s="199"/>
      <c r="PQW85" s="15"/>
      <c r="PQX85" s="15"/>
      <c r="PQY85" s="197"/>
      <c r="PQZ85" s="197"/>
      <c r="PRA85" s="197"/>
      <c r="PRB85" s="197"/>
      <c r="PRC85" s="197"/>
      <c r="PRD85" s="197"/>
      <c r="PRE85" s="144"/>
      <c r="PRF85" s="198"/>
      <c r="PRG85" s="197"/>
      <c r="PRH85" s="168"/>
      <c r="PRI85" s="168"/>
      <c r="PRJ85" s="169"/>
      <c r="PRK85" s="199"/>
      <c r="PRL85" s="15"/>
      <c r="PRM85" s="15"/>
      <c r="PRN85" s="197"/>
      <c r="PRO85" s="197"/>
      <c r="PRP85" s="197"/>
      <c r="PRQ85" s="197"/>
      <c r="PRR85" s="197"/>
      <c r="PRS85" s="197"/>
      <c r="PRT85" s="144"/>
      <c r="PRU85" s="198"/>
      <c r="PRV85" s="197"/>
      <c r="PRW85" s="168"/>
      <c r="PRX85" s="168"/>
      <c r="PRY85" s="169"/>
      <c r="PRZ85" s="199"/>
      <c r="PSA85" s="15"/>
      <c r="PSB85" s="15"/>
      <c r="PSC85" s="197"/>
      <c r="PSD85" s="197"/>
      <c r="PSE85" s="197"/>
      <c r="PSF85" s="197"/>
      <c r="PSG85" s="197"/>
      <c r="PSH85" s="197"/>
      <c r="PSI85" s="144"/>
      <c r="PSJ85" s="198"/>
      <c r="PSK85" s="197"/>
      <c r="PSL85" s="168"/>
      <c r="PSM85" s="168"/>
      <c r="PSN85" s="169"/>
      <c r="PSO85" s="199"/>
      <c r="PSP85" s="15"/>
      <c r="PSQ85" s="15"/>
      <c r="PSR85" s="197"/>
      <c r="PSS85" s="197"/>
      <c r="PST85" s="197"/>
      <c r="PSU85" s="197"/>
      <c r="PSV85" s="197"/>
      <c r="PSW85" s="197"/>
      <c r="PSX85" s="144"/>
      <c r="PSY85" s="198"/>
      <c r="PSZ85" s="197"/>
      <c r="PTA85" s="168"/>
      <c r="PTB85" s="168"/>
      <c r="PTC85" s="169"/>
      <c r="PTD85" s="199"/>
      <c r="PTE85" s="15"/>
      <c r="PTF85" s="15"/>
      <c r="PTG85" s="197"/>
      <c r="PTH85" s="197"/>
      <c r="PTI85" s="197"/>
      <c r="PTJ85" s="197"/>
      <c r="PTK85" s="197"/>
      <c r="PTL85" s="197"/>
      <c r="PTM85" s="144"/>
      <c r="PTN85" s="198"/>
      <c r="PTO85" s="197"/>
      <c r="PTP85" s="168"/>
      <c r="PTQ85" s="168"/>
      <c r="PTR85" s="169"/>
      <c r="PTS85" s="199"/>
      <c r="PTT85" s="15"/>
      <c r="PTU85" s="15"/>
      <c r="PTV85" s="197"/>
      <c r="PTW85" s="197"/>
      <c r="PTX85" s="197"/>
      <c r="PTY85" s="197"/>
      <c r="PTZ85" s="197"/>
      <c r="PUA85" s="197"/>
      <c r="PUB85" s="144"/>
      <c r="PUC85" s="198"/>
      <c r="PUD85" s="197"/>
      <c r="PUE85" s="168"/>
      <c r="PUF85" s="168"/>
      <c r="PUG85" s="169"/>
      <c r="PUH85" s="199"/>
      <c r="PUI85" s="15"/>
      <c r="PUJ85" s="15"/>
      <c r="PUK85" s="197"/>
      <c r="PUL85" s="197"/>
      <c r="PUM85" s="197"/>
      <c r="PUN85" s="197"/>
      <c r="PUO85" s="197"/>
      <c r="PUP85" s="197"/>
      <c r="PUQ85" s="144"/>
      <c r="PUR85" s="198"/>
      <c r="PUS85" s="197"/>
      <c r="PUT85" s="168"/>
      <c r="PUU85" s="168"/>
      <c r="PUV85" s="169"/>
      <c r="PUW85" s="199"/>
      <c r="PUX85" s="15"/>
      <c r="PUY85" s="15"/>
      <c r="PUZ85" s="197"/>
      <c r="PVA85" s="197"/>
      <c r="PVB85" s="197"/>
      <c r="PVC85" s="197"/>
      <c r="PVD85" s="197"/>
      <c r="PVE85" s="197"/>
      <c r="PVF85" s="144"/>
      <c r="PVG85" s="198"/>
      <c r="PVH85" s="197"/>
      <c r="PVI85" s="168"/>
      <c r="PVJ85" s="168"/>
      <c r="PVK85" s="169"/>
      <c r="PVL85" s="199"/>
      <c r="PVM85" s="15"/>
      <c r="PVN85" s="15"/>
      <c r="PVO85" s="197"/>
      <c r="PVP85" s="197"/>
      <c r="PVQ85" s="197"/>
      <c r="PVR85" s="197"/>
      <c r="PVS85" s="197"/>
      <c r="PVT85" s="197"/>
      <c r="PVU85" s="144"/>
      <c r="PVV85" s="198"/>
      <c r="PVW85" s="197"/>
      <c r="PVX85" s="168"/>
      <c r="PVY85" s="168"/>
      <c r="PVZ85" s="169"/>
      <c r="PWA85" s="199"/>
      <c r="PWB85" s="15"/>
      <c r="PWC85" s="15"/>
      <c r="PWD85" s="197"/>
      <c r="PWE85" s="197"/>
      <c r="PWF85" s="197"/>
      <c r="PWG85" s="197"/>
      <c r="PWH85" s="197"/>
      <c r="PWI85" s="197"/>
      <c r="PWJ85" s="144"/>
      <c r="PWK85" s="198"/>
      <c r="PWL85" s="197"/>
      <c r="PWM85" s="168"/>
      <c r="PWN85" s="168"/>
      <c r="PWO85" s="169"/>
      <c r="PWP85" s="199"/>
      <c r="PWQ85" s="15"/>
      <c r="PWR85" s="15"/>
      <c r="PWS85" s="197"/>
      <c r="PWT85" s="197"/>
      <c r="PWU85" s="197"/>
      <c r="PWV85" s="197"/>
      <c r="PWW85" s="197"/>
      <c r="PWX85" s="197"/>
      <c r="PWY85" s="144"/>
      <c r="PWZ85" s="198"/>
      <c r="PXA85" s="197"/>
      <c r="PXB85" s="168"/>
      <c r="PXC85" s="168"/>
      <c r="PXD85" s="169"/>
      <c r="PXE85" s="199"/>
      <c r="PXF85" s="15"/>
      <c r="PXG85" s="15"/>
      <c r="PXH85" s="197"/>
      <c r="PXI85" s="197"/>
      <c r="PXJ85" s="197"/>
      <c r="PXK85" s="197"/>
      <c r="PXL85" s="197"/>
      <c r="PXM85" s="197"/>
      <c r="PXN85" s="144"/>
      <c r="PXO85" s="198"/>
      <c r="PXP85" s="197"/>
      <c r="PXQ85" s="168"/>
      <c r="PXR85" s="168"/>
      <c r="PXS85" s="169"/>
      <c r="PXT85" s="199"/>
      <c r="PXU85" s="15"/>
      <c r="PXV85" s="15"/>
      <c r="PXW85" s="197"/>
      <c r="PXX85" s="197"/>
      <c r="PXY85" s="197"/>
      <c r="PXZ85" s="197"/>
      <c r="PYA85" s="197"/>
      <c r="PYB85" s="197"/>
      <c r="PYC85" s="144"/>
      <c r="PYD85" s="198"/>
      <c r="PYE85" s="197"/>
      <c r="PYF85" s="168"/>
      <c r="PYG85" s="168"/>
      <c r="PYH85" s="169"/>
      <c r="PYI85" s="199"/>
      <c r="PYJ85" s="15"/>
      <c r="PYK85" s="15"/>
      <c r="PYL85" s="197"/>
      <c r="PYM85" s="197"/>
      <c r="PYN85" s="197"/>
      <c r="PYO85" s="197"/>
      <c r="PYP85" s="197"/>
      <c r="PYQ85" s="197"/>
      <c r="PYR85" s="144"/>
      <c r="PYS85" s="198"/>
      <c r="PYT85" s="197"/>
      <c r="PYU85" s="168"/>
      <c r="PYV85" s="168"/>
      <c r="PYW85" s="169"/>
      <c r="PYX85" s="199"/>
      <c r="PYY85" s="15"/>
      <c r="PYZ85" s="15"/>
      <c r="PZA85" s="197"/>
      <c r="PZB85" s="197"/>
      <c r="PZC85" s="197"/>
      <c r="PZD85" s="197"/>
      <c r="PZE85" s="197"/>
      <c r="PZF85" s="197"/>
      <c r="PZG85" s="144"/>
      <c r="PZH85" s="198"/>
      <c r="PZI85" s="197"/>
      <c r="PZJ85" s="168"/>
      <c r="PZK85" s="168"/>
      <c r="PZL85" s="169"/>
      <c r="PZM85" s="199"/>
      <c r="PZN85" s="15"/>
      <c r="PZO85" s="15"/>
      <c r="PZP85" s="197"/>
      <c r="PZQ85" s="197"/>
      <c r="PZR85" s="197"/>
      <c r="PZS85" s="197"/>
      <c r="PZT85" s="197"/>
      <c r="PZU85" s="197"/>
      <c r="PZV85" s="144"/>
      <c r="PZW85" s="198"/>
      <c r="PZX85" s="197"/>
      <c r="PZY85" s="168"/>
      <c r="PZZ85" s="168"/>
      <c r="QAA85" s="169"/>
      <c r="QAB85" s="199"/>
      <c r="QAC85" s="15"/>
      <c r="QAD85" s="15"/>
      <c r="QAE85" s="197"/>
      <c r="QAF85" s="197"/>
      <c r="QAG85" s="197"/>
      <c r="QAH85" s="197"/>
      <c r="QAI85" s="197"/>
      <c r="QAJ85" s="197"/>
      <c r="QAK85" s="144"/>
      <c r="QAL85" s="198"/>
      <c r="QAM85" s="197"/>
      <c r="QAN85" s="168"/>
      <c r="QAO85" s="168"/>
      <c r="QAP85" s="169"/>
      <c r="QAQ85" s="199"/>
      <c r="QAR85" s="15"/>
      <c r="QAS85" s="15"/>
      <c r="QAT85" s="197"/>
      <c r="QAU85" s="197"/>
      <c r="QAV85" s="197"/>
      <c r="QAW85" s="197"/>
      <c r="QAX85" s="197"/>
      <c r="QAY85" s="197"/>
      <c r="QAZ85" s="144"/>
      <c r="QBA85" s="198"/>
      <c r="QBB85" s="197"/>
      <c r="QBC85" s="168"/>
      <c r="QBD85" s="168"/>
      <c r="QBE85" s="169"/>
      <c r="QBF85" s="199"/>
      <c r="QBG85" s="15"/>
      <c r="QBH85" s="15"/>
      <c r="QBI85" s="197"/>
      <c r="QBJ85" s="197"/>
      <c r="QBK85" s="197"/>
      <c r="QBL85" s="197"/>
      <c r="QBM85" s="197"/>
      <c r="QBN85" s="197"/>
      <c r="QBO85" s="144"/>
      <c r="QBP85" s="198"/>
      <c r="QBQ85" s="197"/>
      <c r="QBR85" s="168"/>
      <c r="QBS85" s="168"/>
      <c r="QBT85" s="169"/>
      <c r="QBU85" s="199"/>
      <c r="QBV85" s="15"/>
      <c r="QBW85" s="15"/>
      <c r="QBX85" s="197"/>
      <c r="QBY85" s="197"/>
      <c r="QBZ85" s="197"/>
      <c r="QCA85" s="197"/>
      <c r="QCB85" s="197"/>
      <c r="QCC85" s="197"/>
      <c r="QCD85" s="144"/>
      <c r="QCE85" s="198"/>
      <c r="QCF85" s="197"/>
      <c r="QCG85" s="168"/>
      <c r="QCH85" s="168"/>
      <c r="QCI85" s="169"/>
      <c r="QCJ85" s="199"/>
      <c r="QCK85" s="15"/>
      <c r="QCL85" s="15"/>
      <c r="QCM85" s="197"/>
      <c r="QCN85" s="197"/>
      <c r="QCO85" s="197"/>
      <c r="QCP85" s="197"/>
      <c r="QCQ85" s="197"/>
      <c r="QCR85" s="197"/>
      <c r="QCS85" s="144"/>
      <c r="QCT85" s="198"/>
      <c r="QCU85" s="197"/>
      <c r="QCV85" s="168"/>
      <c r="QCW85" s="168"/>
      <c r="QCX85" s="169"/>
      <c r="QCY85" s="199"/>
      <c r="QCZ85" s="15"/>
      <c r="QDA85" s="15"/>
      <c r="QDB85" s="197"/>
      <c r="QDC85" s="197"/>
      <c r="QDD85" s="197"/>
      <c r="QDE85" s="197"/>
      <c r="QDF85" s="197"/>
      <c r="QDG85" s="197"/>
      <c r="QDH85" s="144"/>
      <c r="QDI85" s="198"/>
      <c r="QDJ85" s="197"/>
      <c r="QDK85" s="168"/>
      <c r="QDL85" s="168"/>
      <c r="QDM85" s="169"/>
      <c r="QDN85" s="199"/>
      <c r="QDO85" s="15"/>
      <c r="QDP85" s="15"/>
      <c r="QDQ85" s="197"/>
      <c r="QDR85" s="197"/>
      <c r="QDS85" s="197"/>
      <c r="QDT85" s="197"/>
      <c r="QDU85" s="197"/>
      <c r="QDV85" s="197"/>
      <c r="QDW85" s="144"/>
      <c r="QDX85" s="198"/>
      <c r="QDY85" s="197"/>
      <c r="QDZ85" s="168"/>
      <c r="QEA85" s="168"/>
      <c r="QEB85" s="169"/>
      <c r="QEC85" s="199"/>
      <c r="QED85" s="15"/>
      <c r="QEE85" s="15"/>
      <c r="QEF85" s="197"/>
      <c r="QEG85" s="197"/>
      <c r="QEH85" s="197"/>
      <c r="QEI85" s="197"/>
      <c r="QEJ85" s="197"/>
      <c r="QEK85" s="197"/>
      <c r="QEL85" s="144"/>
      <c r="QEM85" s="198"/>
      <c r="QEN85" s="197"/>
      <c r="QEO85" s="168"/>
      <c r="QEP85" s="168"/>
      <c r="QEQ85" s="169"/>
      <c r="QER85" s="199"/>
      <c r="QES85" s="15"/>
      <c r="QET85" s="15"/>
      <c r="QEU85" s="197"/>
      <c r="QEV85" s="197"/>
      <c r="QEW85" s="197"/>
      <c r="QEX85" s="197"/>
      <c r="QEY85" s="197"/>
      <c r="QEZ85" s="197"/>
      <c r="QFA85" s="144"/>
      <c r="QFB85" s="198"/>
      <c r="QFC85" s="197"/>
      <c r="QFD85" s="168"/>
      <c r="QFE85" s="168"/>
      <c r="QFF85" s="169"/>
      <c r="QFG85" s="199"/>
      <c r="QFH85" s="15"/>
      <c r="QFI85" s="15"/>
      <c r="QFJ85" s="197"/>
      <c r="QFK85" s="197"/>
      <c r="QFL85" s="197"/>
      <c r="QFM85" s="197"/>
      <c r="QFN85" s="197"/>
      <c r="QFO85" s="197"/>
      <c r="QFP85" s="144"/>
      <c r="QFQ85" s="198"/>
      <c r="QFR85" s="197"/>
      <c r="QFS85" s="168"/>
      <c r="QFT85" s="168"/>
      <c r="QFU85" s="169"/>
      <c r="QFV85" s="199"/>
      <c r="QFW85" s="15"/>
      <c r="QFX85" s="15"/>
      <c r="QFY85" s="197"/>
      <c r="QFZ85" s="197"/>
      <c r="QGA85" s="197"/>
      <c r="QGB85" s="197"/>
      <c r="QGC85" s="197"/>
      <c r="QGD85" s="197"/>
      <c r="QGE85" s="144"/>
      <c r="QGF85" s="198"/>
      <c r="QGG85" s="197"/>
      <c r="QGH85" s="168"/>
      <c r="QGI85" s="168"/>
      <c r="QGJ85" s="169"/>
      <c r="QGK85" s="199"/>
      <c r="QGL85" s="15"/>
      <c r="QGM85" s="15"/>
      <c r="QGN85" s="197"/>
      <c r="QGO85" s="197"/>
      <c r="QGP85" s="197"/>
      <c r="QGQ85" s="197"/>
      <c r="QGR85" s="197"/>
      <c r="QGS85" s="197"/>
      <c r="QGT85" s="144"/>
      <c r="QGU85" s="198"/>
      <c r="QGV85" s="197"/>
      <c r="QGW85" s="168"/>
      <c r="QGX85" s="168"/>
      <c r="QGY85" s="169"/>
      <c r="QGZ85" s="199"/>
      <c r="QHA85" s="15"/>
      <c r="QHB85" s="15"/>
      <c r="QHC85" s="197"/>
      <c r="QHD85" s="197"/>
      <c r="QHE85" s="197"/>
      <c r="QHF85" s="197"/>
      <c r="QHG85" s="197"/>
      <c r="QHH85" s="197"/>
      <c r="QHI85" s="144"/>
      <c r="QHJ85" s="198"/>
      <c r="QHK85" s="197"/>
      <c r="QHL85" s="168"/>
      <c r="QHM85" s="168"/>
      <c r="QHN85" s="169"/>
      <c r="QHO85" s="199"/>
      <c r="QHP85" s="15"/>
      <c r="QHQ85" s="15"/>
      <c r="QHR85" s="197"/>
      <c r="QHS85" s="197"/>
      <c r="QHT85" s="197"/>
      <c r="QHU85" s="197"/>
      <c r="QHV85" s="197"/>
      <c r="QHW85" s="197"/>
      <c r="QHX85" s="144"/>
      <c r="QHY85" s="198"/>
      <c r="QHZ85" s="197"/>
      <c r="QIA85" s="168"/>
      <c r="QIB85" s="168"/>
      <c r="QIC85" s="169"/>
      <c r="QID85" s="199"/>
      <c r="QIE85" s="15"/>
      <c r="QIF85" s="15"/>
      <c r="QIG85" s="197"/>
      <c r="QIH85" s="197"/>
      <c r="QII85" s="197"/>
      <c r="QIJ85" s="197"/>
      <c r="QIK85" s="197"/>
      <c r="QIL85" s="197"/>
      <c r="QIM85" s="144"/>
      <c r="QIN85" s="198"/>
      <c r="QIO85" s="197"/>
      <c r="QIP85" s="168"/>
      <c r="QIQ85" s="168"/>
      <c r="QIR85" s="169"/>
      <c r="QIS85" s="199"/>
      <c r="QIT85" s="15"/>
      <c r="QIU85" s="15"/>
      <c r="QIV85" s="197"/>
      <c r="QIW85" s="197"/>
      <c r="QIX85" s="197"/>
      <c r="QIY85" s="197"/>
      <c r="QIZ85" s="197"/>
      <c r="QJA85" s="197"/>
      <c r="QJB85" s="144"/>
      <c r="QJC85" s="198"/>
      <c r="QJD85" s="197"/>
      <c r="QJE85" s="168"/>
      <c r="QJF85" s="168"/>
      <c r="QJG85" s="169"/>
      <c r="QJH85" s="199"/>
      <c r="QJI85" s="15"/>
      <c r="QJJ85" s="15"/>
      <c r="QJK85" s="197"/>
      <c r="QJL85" s="197"/>
      <c r="QJM85" s="197"/>
      <c r="QJN85" s="197"/>
      <c r="QJO85" s="197"/>
      <c r="QJP85" s="197"/>
      <c r="QJQ85" s="144"/>
      <c r="QJR85" s="198"/>
      <c r="QJS85" s="197"/>
      <c r="QJT85" s="168"/>
      <c r="QJU85" s="168"/>
      <c r="QJV85" s="169"/>
      <c r="QJW85" s="199"/>
      <c r="QJX85" s="15"/>
      <c r="QJY85" s="15"/>
      <c r="QJZ85" s="197"/>
      <c r="QKA85" s="197"/>
      <c r="QKB85" s="197"/>
      <c r="QKC85" s="197"/>
      <c r="QKD85" s="197"/>
      <c r="QKE85" s="197"/>
      <c r="QKF85" s="144"/>
      <c r="QKG85" s="198"/>
      <c r="QKH85" s="197"/>
      <c r="QKI85" s="168"/>
      <c r="QKJ85" s="168"/>
      <c r="QKK85" s="169"/>
      <c r="QKL85" s="199"/>
      <c r="QKM85" s="15"/>
      <c r="QKN85" s="15"/>
      <c r="QKO85" s="197"/>
      <c r="QKP85" s="197"/>
      <c r="QKQ85" s="197"/>
      <c r="QKR85" s="197"/>
      <c r="QKS85" s="197"/>
      <c r="QKT85" s="197"/>
      <c r="QKU85" s="144"/>
      <c r="QKV85" s="198"/>
      <c r="QKW85" s="197"/>
      <c r="QKX85" s="168"/>
      <c r="QKY85" s="168"/>
      <c r="QKZ85" s="169"/>
      <c r="QLA85" s="199"/>
      <c r="QLB85" s="15"/>
      <c r="QLC85" s="15"/>
      <c r="QLD85" s="197"/>
      <c r="QLE85" s="197"/>
      <c r="QLF85" s="197"/>
      <c r="QLG85" s="197"/>
      <c r="QLH85" s="197"/>
      <c r="QLI85" s="197"/>
      <c r="QLJ85" s="144"/>
      <c r="QLK85" s="198"/>
      <c r="QLL85" s="197"/>
      <c r="QLM85" s="168"/>
      <c r="QLN85" s="168"/>
      <c r="QLO85" s="169"/>
      <c r="QLP85" s="199"/>
      <c r="QLQ85" s="15"/>
      <c r="QLR85" s="15"/>
      <c r="QLS85" s="197"/>
      <c r="QLT85" s="197"/>
      <c r="QLU85" s="197"/>
      <c r="QLV85" s="197"/>
      <c r="QLW85" s="197"/>
      <c r="QLX85" s="197"/>
      <c r="QLY85" s="144"/>
      <c r="QLZ85" s="198"/>
      <c r="QMA85" s="197"/>
      <c r="QMB85" s="168"/>
      <c r="QMC85" s="168"/>
      <c r="QMD85" s="169"/>
      <c r="QME85" s="199"/>
      <c r="QMF85" s="15"/>
      <c r="QMG85" s="15"/>
      <c r="QMH85" s="197"/>
      <c r="QMI85" s="197"/>
      <c r="QMJ85" s="197"/>
      <c r="QMK85" s="197"/>
      <c r="QML85" s="197"/>
      <c r="QMM85" s="197"/>
      <c r="QMN85" s="144"/>
      <c r="QMO85" s="198"/>
      <c r="QMP85" s="197"/>
      <c r="QMQ85" s="168"/>
      <c r="QMR85" s="168"/>
      <c r="QMS85" s="169"/>
      <c r="QMT85" s="199"/>
      <c r="QMU85" s="15"/>
      <c r="QMV85" s="15"/>
      <c r="QMW85" s="197"/>
      <c r="QMX85" s="197"/>
      <c r="QMY85" s="197"/>
      <c r="QMZ85" s="197"/>
      <c r="QNA85" s="197"/>
      <c r="QNB85" s="197"/>
      <c r="QNC85" s="144"/>
      <c r="QND85" s="198"/>
      <c r="QNE85" s="197"/>
      <c r="QNF85" s="168"/>
      <c r="QNG85" s="168"/>
      <c r="QNH85" s="169"/>
      <c r="QNI85" s="199"/>
      <c r="QNJ85" s="15"/>
      <c r="QNK85" s="15"/>
      <c r="QNL85" s="197"/>
      <c r="QNM85" s="197"/>
      <c r="QNN85" s="197"/>
      <c r="QNO85" s="197"/>
      <c r="QNP85" s="197"/>
      <c r="QNQ85" s="197"/>
      <c r="QNR85" s="144"/>
      <c r="QNS85" s="198"/>
      <c r="QNT85" s="197"/>
      <c r="QNU85" s="168"/>
      <c r="QNV85" s="168"/>
      <c r="QNW85" s="169"/>
      <c r="QNX85" s="199"/>
      <c r="QNY85" s="15"/>
      <c r="QNZ85" s="15"/>
      <c r="QOA85" s="197"/>
      <c r="QOB85" s="197"/>
      <c r="QOC85" s="197"/>
      <c r="QOD85" s="197"/>
      <c r="QOE85" s="197"/>
      <c r="QOF85" s="197"/>
      <c r="QOG85" s="144"/>
      <c r="QOH85" s="198"/>
      <c r="QOI85" s="197"/>
      <c r="QOJ85" s="168"/>
      <c r="QOK85" s="168"/>
      <c r="QOL85" s="169"/>
      <c r="QOM85" s="199"/>
      <c r="QON85" s="15"/>
      <c r="QOO85" s="15"/>
      <c r="QOP85" s="197"/>
      <c r="QOQ85" s="197"/>
      <c r="QOR85" s="197"/>
      <c r="QOS85" s="197"/>
      <c r="QOT85" s="197"/>
      <c r="QOU85" s="197"/>
      <c r="QOV85" s="144"/>
      <c r="QOW85" s="198"/>
      <c r="QOX85" s="197"/>
      <c r="QOY85" s="168"/>
      <c r="QOZ85" s="168"/>
      <c r="QPA85" s="169"/>
      <c r="QPB85" s="199"/>
      <c r="QPC85" s="15"/>
      <c r="QPD85" s="15"/>
      <c r="QPE85" s="197"/>
      <c r="QPF85" s="197"/>
      <c r="QPG85" s="197"/>
      <c r="QPH85" s="197"/>
      <c r="QPI85" s="197"/>
      <c r="QPJ85" s="197"/>
      <c r="QPK85" s="144"/>
      <c r="QPL85" s="198"/>
      <c r="QPM85" s="197"/>
      <c r="QPN85" s="168"/>
      <c r="QPO85" s="168"/>
      <c r="QPP85" s="169"/>
      <c r="QPQ85" s="199"/>
      <c r="QPR85" s="15"/>
      <c r="QPS85" s="15"/>
      <c r="QPT85" s="197"/>
      <c r="QPU85" s="197"/>
      <c r="QPV85" s="197"/>
      <c r="QPW85" s="197"/>
      <c r="QPX85" s="197"/>
      <c r="QPY85" s="197"/>
      <c r="QPZ85" s="144"/>
      <c r="QQA85" s="198"/>
      <c r="QQB85" s="197"/>
      <c r="QQC85" s="168"/>
      <c r="QQD85" s="168"/>
      <c r="QQE85" s="169"/>
      <c r="QQF85" s="199"/>
      <c r="QQG85" s="15"/>
      <c r="QQH85" s="15"/>
      <c r="QQI85" s="197"/>
      <c r="QQJ85" s="197"/>
      <c r="QQK85" s="197"/>
      <c r="QQL85" s="197"/>
      <c r="QQM85" s="197"/>
      <c r="QQN85" s="197"/>
      <c r="QQO85" s="144"/>
      <c r="QQP85" s="198"/>
      <c r="QQQ85" s="197"/>
      <c r="QQR85" s="168"/>
      <c r="QQS85" s="168"/>
      <c r="QQT85" s="169"/>
      <c r="QQU85" s="199"/>
      <c r="QQV85" s="15"/>
      <c r="QQW85" s="15"/>
      <c r="QQX85" s="197"/>
      <c r="QQY85" s="197"/>
      <c r="QQZ85" s="197"/>
      <c r="QRA85" s="197"/>
      <c r="QRB85" s="197"/>
      <c r="QRC85" s="197"/>
      <c r="QRD85" s="144"/>
      <c r="QRE85" s="198"/>
      <c r="QRF85" s="197"/>
      <c r="QRG85" s="168"/>
      <c r="QRH85" s="168"/>
      <c r="QRI85" s="169"/>
      <c r="QRJ85" s="199"/>
      <c r="QRK85" s="15"/>
      <c r="QRL85" s="15"/>
      <c r="QRM85" s="197"/>
      <c r="QRN85" s="197"/>
      <c r="QRO85" s="197"/>
      <c r="QRP85" s="197"/>
      <c r="QRQ85" s="197"/>
      <c r="QRR85" s="197"/>
      <c r="QRS85" s="144"/>
      <c r="QRT85" s="198"/>
      <c r="QRU85" s="197"/>
      <c r="QRV85" s="168"/>
      <c r="QRW85" s="168"/>
      <c r="QRX85" s="169"/>
      <c r="QRY85" s="199"/>
      <c r="QRZ85" s="15"/>
      <c r="QSA85" s="15"/>
      <c r="QSB85" s="197"/>
      <c r="QSC85" s="197"/>
      <c r="QSD85" s="197"/>
      <c r="QSE85" s="197"/>
      <c r="QSF85" s="197"/>
      <c r="QSG85" s="197"/>
      <c r="QSH85" s="144"/>
      <c r="QSI85" s="198"/>
      <c r="QSJ85" s="197"/>
      <c r="QSK85" s="168"/>
      <c r="QSL85" s="168"/>
      <c r="QSM85" s="169"/>
      <c r="QSN85" s="199"/>
      <c r="QSO85" s="15"/>
      <c r="QSP85" s="15"/>
      <c r="QSQ85" s="197"/>
      <c r="QSR85" s="197"/>
      <c r="QSS85" s="197"/>
      <c r="QST85" s="197"/>
      <c r="QSU85" s="197"/>
      <c r="QSV85" s="197"/>
      <c r="QSW85" s="144"/>
      <c r="QSX85" s="198"/>
      <c r="QSY85" s="197"/>
      <c r="QSZ85" s="168"/>
      <c r="QTA85" s="168"/>
      <c r="QTB85" s="169"/>
      <c r="QTC85" s="199"/>
      <c r="QTD85" s="15"/>
      <c r="QTE85" s="15"/>
      <c r="QTF85" s="197"/>
      <c r="QTG85" s="197"/>
      <c r="QTH85" s="197"/>
      <c r="QTI85" s="197"/>
      <c r="QTJ85" s="197"/>
      <c r="QTK85" s="197"/>
      <c r="QTL85" s="144"/>
      <c r="QTM85" s="198"/>
      <c r="QTN85" s="197"/>
      <c r="QTO85" s="168"/>
      <c r="QTP85" s="168"/>
      <c r="QTQ85" s="169"/>
      <c r="QTR85" s="199"/>
      <c r="QTS85" s="15"/>
      <c r="QTT85" s="15"/>
      <c r="QTU85" s="197"/>
      <c r="QTV85" s="197"/>
      <c r="QTW85" s="197"/>
      <c r="QTX85" s="197"/>
      <c r="QTY85" s="197"/>
      <c r="QTZ85" s="197"/>
      <c r="QUA85" s="144"/>
      <c r="QUB85" s="198"/>
      <c r="QUC85" s="197"/>
      <c r="QUD85" s="168"/>
      <c r="QUE85" s="168"/>
      <c r="QUF85" s="169"/>
      <c r="QUG85" s="199"/>
      <c r="QUH85" s="15"/>
      <c r="QUI85" s="15"/>
      <c r="QUJ85" s="197"/>
      <c r="QUK85" s="197"/>
      <c r="QUL85" s="197"/>
      <c r="QUM85" s="197"/>
      <c r="QUN85" s="197"/>
      <c r="QUO85" s="197"/>
      <c r="QUP85" s="144"/>
      <c r="QUQ85" s="198"/>
      <c r="QUR85" s="197"/>
      <c r="QUS85" s="168"/>
      <c r="QUT85" s="168"/>
      <c r="QUU85" s="169"/>
      <c r="QUV85" s="199"/>
      <c r="QUW85" s="15"/>
      <c r="QUX85" s="15"/>
      <c r="QUY85" s="197"/>
      <c r="QUZ85" s="197"/>
      <c r="QVA85" s="197"/>
      <c r="QVB85" s="197"/>
      <c r="QVC85" s="197"/>
      <c r="QVD85" s="197"/>
      <c r="QVE85" s="144"/>
      <c r="QVF85" s="198"/>
      <c r="QVG85" s="197"/>
      <c r="QVH85" s="168"/>
      <c r="QVI85" s="168"/>
      <c r="QVJ85" s="169"/>
      <c r="QVK85" s="199"/>
      <c r="QVL85" s="15"/>
      <c r="QVM85" s="15"/>
      <c r="QVN85" s="197"/>
      <c r="QVO85" s="197"/>
      <c r="QVP85" s="197"/>
      <c r="QVQ85" s="197"/>
      <c r="QVR85" s="197"/>
      <c r="QVS85" s="197"/>
      <c r="QVT85" s="144"/>
      <c r="QVU85" s="198"/>
      <c r="QVV85" s="197"/>
      <c r="QVW85" s="168"/>
      <c r="QVX85" s="168"/>
      <c r="QVY85" s="169"/>
      <c r="QVZ85" s="199"/>
      <c r="QWA85" s="15"/>
      <c r="QWB85" s="15"/>
      <c r="QWC85" s="197"/>
      <c r="QWD85" s="197"/>
      <c r="QWE85" s="197"/>
      <c r="QWF85" s="197"/>
      <c r="QWG85" s="197"/>
      <c r="QWH85" s="197"/>
      <c r="QWI85" s="144"/>
      <c r="QWJ85" s="198"/>
      <c r="QWK85" s="197"/>
      <c r="QWL85" s="168"/>
      <c r="QWM85" s="168"/>
      <c r="QWN85" s="169"/>
      <c r="QWO85" s="199"/>
      <c r="QWP85" s="15"/>
      <c r="QWQ85" s="15"/>
      <c r="QWR85" s="197"/>
      <c r="QWS85" s="197"/>
      <c r="QWT85" s="197"/>
      <c r="QWU85" s="197"/>
      <c r="QWV85" s="197"/>
      <c r="QWW85" s="197"/>
      <c r="QWX85" s="144"/>
      <c r="QWY85" s="198"/>
      <c r="QWZ85" s="197"/>
      <c r="QXA85" s="168"/>
      <c r="QXB85" s="168"/>
      <c r="QXC85" s="169"/>
      <c r="QXD85" s="199"/>
      <c r="QXE85" s="15"/>
      <c r="QXF85" s="15"/>
      <c r="QXG85" s="197"/>
      <c r="QXH85" s="197"/>
      <c r="QXI85" s="197"/>
      <c r="QXJ85" s="197"/>
      <c r="QXK85" s="197"/>
      <c r="QXL85" s="197"/>
      <c r="QXM85" s="144"/>
      <c r="QXN85" s="198"/>
      <c r="QXO85" s="197"/>
      <c r="QXP85" s="168"/>
      <c r="QXQ85" s="168"/>
      <c r="QXR85" s="169"/>
      <c r="QXS85" s="199"/>
      <c r="QXT85" s="15"/>
      <c r="QXU85" s="15"/>
      <c r="QXV85" s="197"/>
      <c r="QXW85" s="197"/>
      <c r="QXX85" s="197"/>
      <c r="QXY85" s="197"/>
      <c r="QXZ85" s="197"/>
      <c r="QYA85" s="197"/>
      <c r="QYB85" s="144"/>
      <c r="QYC85" s="198"/>
      <c r="QYD85" s="197"/>
      <c r="QYE85" s="168"/>
      <c r="QYF85" s="168"/>
      <c r="QYG85" s="169"/>
      <c r="QYH85" s="199"/>
      <c r="QYI85" s="15"/>
      <c r="QYJ85" s="15"/>
      <c r="QYK85" s="197"/>
      <c r="QYL85" s="197"/>
      <c r="QYM85" s="197"/>
      <c r="QYN85" s="197"/>
      <c r="QYO85" s="197"/>
      <c r="QYP85" s="197"/>
      <c r="QYQ85" s="144"/>
      <c r="QYR85" s="198"/>
      <c r="QYS85" s="197"/>
      <c r="QYT85" s="168"/>
      <c r="QYU85" s="168"/>
      <c r="QYV85" s="169"/>
      <c r="QYW85" s="199"/>
      <c r="QYX85" s="15"/>
      <c r="QYY85" s="15"/>
      <c r="QYZ85" s="197"/>
      <c r="QZA85" s="197"/>
      <c r="QZB85" s="197"/>
      <c r="QZC85" s="197"/>
      <c r="QZD85" s="197"/>
      <c r="QZE85" s="197"/>
      <c r="QZF85" s="144"/>
      <c r="QZG85" s="198"/>
      <c r="QZH85" s="197"/>
      <c r="QZI85" s="168"/>
      <c r="QZJ85" s="168"/>
      <c r="QZK85" s="169"/>
      <c r="QZL85" s="199"/>
      <c r="QZM85" s="15"/>
      <c r="QZN85" s="15"/>
      <c r="QZO85" s="197"/>
      <c r="QZP85" s="197"/>
      <c r="QZQ85" s="197"/>
      <c r="QZR85" s="197"/>
      <c r="QZS85" s="197"/>
      <c r="QZT85" s="197"/>
      <c r="QZU85" s="144"/>
      <c r="QZV85" s="198"/>
      <c r="QZW85" s="197"/>
      <c r="QZX85" s="168"/>
      <c r="QZY85" s="168"/>
      <c r="QZZ85" s="169"/>
      <c r="RAA85" s="199"/>
      <c r="RAB85" s="15"/>
      <c r="RAC85" s="15"/>
      <c r="RAD85" s="197"/>
      <c r="RAE85" s="197"/>
      <c r="RAF85" s="197"/>
      <c r="RAG85" s="197"/>
      <c r="RAH85" s="197"/>
      <c r="RAI85" s="197"/>
      <c r="RAJ85" s="144"/>
      <c r="RAK85" s="198"/>
      <c r="RAL85" s="197"/>
      <c r="RAM85" s="168"/>
      <c r="RAN85" s="168"/>
      <c r="RAO85" s="169"/>
      <c r="RAP85" s="199"/>
      <c r="RAQ85" s="15"/>
      <c r="RAR85" s="15"/>
      <c r="RAS85" s="197"/>
      <c r="RAT85" s="197"/>
      <c r="RAU85" s="197"/>
      <c r="RAV85" s="197"/>
      <c r="RAW85" s="197"/>
      <c r="RAX85" s="197"/>
      <c r="RAY85" s="144"/>
      <c r="RAZ85" s="198"/>
      <c r="RBA85" s="197"/>
      <c r="RBB85" s="168"/>
      <c r="RBC85" s="168"/>
      <c r="RBD85" s="169"/>
      <c r="RBE85" s="199"/>
      <c r="RBF85" s="15"/>
      <c r="RBG85" s="15"/>
      <c r="RBH85" s="197"/>
      <c r="RBI85" s="197"/>
      <c r="RBJ85" s="197"/>
      <c r="RBK85" s="197"/>
      <c r="RBL85" s="197"/>
      <c r="RBM85" s="197"/>
      <c r="RBN85" s="144"/>
      <c r="RBO85" s="198"/>
      <c r="RBP85" s="197"/>
      <c r="RBQ85" s="168"/>
      <c r="RBR85" s="168"/>
      <c r="RBS85" s="169"/>
      <c r="RBT85" s="199"/>
      <c r="RBU85" s="15"/>
      <c r="RBV85" s="15"/>
      <c r="RBW85" s="197"/>
      <c r="RBX85" s="197"/>
      <c r="RBY85" s="197"/>
      <c r="RBZ85" s="197"/>
      <c r="RCA85" s="197"/>
      <c r="RCB85" s="197"/>
      <c r="RCC85" s="144"/>
      <c r="RCD85" s="198"/>
      <c r="RCE85" s="197"/>
      <c r="RCF85" s="168"/>
      <c r="RCG85" s="168"/>
      <c r="RCH85" s="169"/>
      <c r="RCI85" s="199"/>
      <c r="RCJ85" s="15"/>
      <c r="RCK85" s="15"/>
      <c r="RCL85" s="197"/>
      <c r="RCM85" s="197"/>
      <c r="RCN85" s="197"/>
      <c r="RCO85" s="197"/>
      <c r="RCP85" s="197"/>
      <c r="RCQ85" s="197"/>
      <c r="RCR85" s="144"/>
      <c r="RCS85" s="198"/>
      <c r="RCT85" s="197"/>
      <c r="RCU85" s="168"/>
      <c r="RCV85" s="168"/>
      <c r="RCW85" s="169"/>
      <c r="RCX85" s="199"/>
      <c r="RCY85" s="15"/>
      <c r="RCZ85" s="15"/>
      <c r="RDA85" s="197"/>
      <c r="RDB85" s="197"/>
      <c r="RDC85" s="197"/>
      <c r="RDD85" s="197"/>
      <c r="RDE85" s="197"/>
      <c r="RDF85" s="197"/>
      <c r="RDG85" s="144"/>
      <c r="RDH85" s="198"/>
      <c r="RDI85" s="197"/>
      <c r="RDJ85" s="168"/>
      <c r="RDK85" s="168"/>
      <c r="RDL85" s="169"/>
      <c r="RDM85" s="199"/>
      <c r="RDN85" s="15"/>
      <c r="RDO85" s="15"/>
      <c r="RDP85" s="197"/>
      <c r="RDQ85" s="197"/>
      <c r="RDR85" s="197"/>
      <c r="RDS85" s="197"/>
      <c r="RDT85" s="197"/>
      <c r="RDU85" s="197"/>
      <c r="RDV85" s="144"/>
      <c r="RDW85" s="198"/>
      <c r="RDX85" s="197"/>
      <c r="RDY85" s="168"/>
      <c r="RDZ85" s="168"/>
      <c r="REA85" s="169"/>
      <c r="REB85" s="199"/>
      <c r="REC85" s="15"/>
      <c r="RED85" s="15"/>
      <c r="REE85" s="197"/>
      <c r="REF85" s="197"/>
      <c r="REG85" s="197"/>
      <c r="REH85" s="197"/>
      <c r="REI85" s="197"/>
      <c r="REJ85" s="197"/>
      <c r="REK85" s="144"/>
      <c r="REL85" s="198"/>
      <c r="REM85" s="197"/>
      <c r="REN85" s="168"/>
      <c r="REO85" s="168"/>
      <c r="REP85" s="169"/>
      <c r="REQ85" s="199"/>
      <c r="RER85" s="15"/>
      <c r="RES85" s="15"/>
      <c r="RET85" s="197"/>
      <c r="REU85" s="197"/>
      <c r="REV85" s="197"/>
      <c r="REW85" s="197"/>
      <c r="REX85" s="197"/>
      <c r="REY85" s="197"/>
      <c r="REZ85" s="144"/>
      <c r="RFA85" s="198"/>
      <c r="RFB85" s="197"/>
      <c r="RFC85" s="168"/>
      <c r="RFD85" s="168"/>
      <c r="RFE85" s="169"/>
      <c r="RFF85" s="199"/>
      <c r="RFG85" s="15"/>
      <c r="RFH85" s="15"/>
      <c r="RFI85" s="197"/>
      <c r="RFJ85" s="197"/>
      <c r="RFK85" s="197"/>
      <c r="RFL85" s="197"/>
      <c r="RFM85" s="197"/>
      <c r="RFN85" s="197"/>
      <c r="RFO85" s="144"/>
      <c r="RFP85" s="198"/>
      <c r="RFQ85" s="197"/>
      <c r="RFR85" s="168"/>
      <c r="RFS85" s="168"/>
      <c r="RFT85" s="169"/>
      <c r="RFU85" s="199"/>
      <c r="RFV85" s="15"/>
      <c r="RFW85" s="15"/>
      <c r="RFX85" s="197"/>
      <c r="RFY85" s="197"/>
      <c r="RFZ85" s="197"/>
      <c r="RGA85" s="197"/>
      <c r="RGB85" s="197"/>
      <c r="RGC85" s="197"/>
      <c r="RGD85" s="144"/>
      <c r="RGE85" s="198"/>
      <c r="RGF85" s="197"/>
      <c r="RGG85" s="168"/>
      <c r="RGH85" s="168"/>
      <c r="RGI85" s="169"/>
      <c r="RGJ85" s="199"/>
      <c r="RGK85" s="15"/>
      <c r="RGL85" s="15"/>
      <c r="RGM85" s="197"/>
      <c r="RGN85" s="197"/>
      <c r="RGO85" s="197"/>
      <c r="RGP85" s="197"/>
      <c r="RGQ85" s="197"/>
      <c r="RGR85" s="197"/>
      <c r="RGS85" s="144"/>
      <c r="RGT85" s="198"/>
      <c r="RGU85" s="197"/>
      <c r="RGV85" s="168"/>
      <c r="RGW85" s="168"/>
      <c r="RGX85" s="169"/>
      <c r="RGY85" s="199"/>
      <c r="RGZ85" s="15"/>
      <c r="RHA85" s="15"/>
      <c r="RHB85" s="197"/>
      <c r="RHC85" s="197"/>
      <c r="RHD85" s="197"/>
      <c r="RHE85" s="197"/>
      <c r="RHF85" s="197"/>
      <c r="RHG85" s="197"/>
      <c r="RHH85" s="144"/>
      <c r="RHI85" s="198"/>
      <c r="RHJ85" s="197"/>
      <c r="RHK85" s="168"/>
      <c r="RHL85" s="168"/>
      <c r="RHM85" s="169"/>
      <c r="RHN85" s="199"/>
      <c r="RHO85" s="15"/>
      <c r="RHP85" s="15"/>
      <c r="RHQ85" s="197"/>
      <c r="RHR85" s="197"/>
      <c r="RHS85" s="197"/>
      <c r="RHT85" s="197"/>
      <c r="RHU85" s="197"/>
      <c r="RHV85" s="197"/>
      <c r="RHW85" s="144"/>
      <c r="RHX85" s="198"/>
      <c r="RHY85" s="197"/>
      <c r="RHZ85" s="168"/>
      <c r="RIA85" s="168"/>
      <c r="RIB85" s="169"/>
      <c r="RIC85" s="199"/>
      <c r="RID85" s="15"/>
      <c r="RIE85" s="15"/>
      <c r="RIF85" s="197"/>
      <c r="RIG85" s="197"/>
      <c r="RIH85" s="197"/>
      <c r="RII85" s="197"/>
      <c r="RIJ85" s="197"/>
      <c r="RIK85" s="197"/>
      <c r="RIL85" s="144"/>
      <c r="RIM85" s="198"/>
      <c r="RIN85" s="197"/>
      <c r="RIO85" s="168"/>
      <c r="RIP85" s="168"/>
      <c r="RIQ85" s="169"/>
      <c r="RIR85" s="199"/>
      <c r="RIS85" s="15"/>
      <c r="RIT85" s="15"/>
      <c r="RIU85" s="197"/>
      <c r="RIV85" s="197"/>
      <c r="RIW85" s="197"/>
      <c r="RIX85" s="197"/>
      <c r="RIY85" s="197"/>
      <c r="RIZ85" s="197"/>
      <c r="RJA85" s="144"/>
      <c r="RJB85" s="198"/>
      <c r="RJC85" s="197"/>
      <c r="RJD85" s="168"/>
      <c r="RJE85" s="168"/>
      <c r="RJF85" s="169"/>
      <c r="RJG85" s="199"/>
      <c r="RJH85" s="15"/>
      <c r="RJI85" s="15"/>
      <c r="RJJ85" s="197"/>
      <c r="RJK85" s="197"/>
      <c r="RJL85" s="197"/>
      <c r="RJM85" s="197"/>
      <c r="RJN85" s="197"/>
      <c r="RJO85" s="197"/>
      <c r="RJP85" s="144"/>
      <c r="RJQ85" s="198"/>
      <c r="RJR85" s="197"/>
      <c r="RJS85" s="168"/>
      <c r="RJT85" s="168"/>
      <c r="RJU85" s="169"/>
      <c r="RJV85" s="199"/>
      <c r="RJW85" s="15"/>
      <c r="RJX85" s="15"/>
      <c r="RJY85" s="197"/>
      <c r="RJZ85" s="197"/>
      <c r="RKA85" s="197"/>
      <c r="RKB85" s="197"/>
      <c r="RKC85" s="197"/>
      <c r="RKD85" s="197"/>
      <c r="RKE85" s="144"/>
      <c r="RKF85" s="198"/>
      <c r="RKG85" s="197"/>
      <c r="RKH85" s="168"/>
      <c r="RKI85" s="168"/>
      <c r="RKJ85" s="169"/>
      <c r="RKK85" s="199"/>
      <c r="RKL85" s="15"/>
      <c r="RKM85" s="15"/>
      <c r="RKN85" s="197"/>
      <c r="RKO85" s="197"/>
      <c r="RKP85" s="197"/>
      <c r="RKQ85" s="197"/>
      <c r="RKR85" s="197"/>
      <c r="RKS85" s="197"/>
      <c r="RKT85" s="144"/>
      <c r="RKU85" s="198"/>
      <c r="RKV85" s="197"/>
      <c r="RKW85" s="168"/>
      <c r="RKX85" s="168"/>
      <c r="RKY85" s="169"/>
      <c r="RKZ85" s="199"/>
      <c r="RLA85" s="15"/>
      <c r="RLB85" s="15"/>
      <c r="RLC85" s="197"/>
      <c r="RLD85" s="197"/>
      <c r="RLE85" s="197"/>
      <c r="RLF85" s="197"/>
      <c r="RLG85" s="197"/>
      <c r="RLH85" s="197"/>
      <c r="RLI85" s="144"/>
      <c r="RLJ85" s="198"/>
      <c r="RLK85" s="197"/>
      <c r="RLL85" s="168"/>
      <c r="RLM85" s="168"/>
      <c r="RLN85" s="169"/>
      <c r="RLO85" s="199"/>
      <c r="RLP85" s="15"/>
      <c r="RLQ85" s="15"/>
      <c r="RLR85" s="197"/>
      <c r="RLS85" s="197"/>
      <c r="RLT85" s="197"/>
      <c r="RLU85" s="197"/>
      <c r="RLV85" s="197"/>
      <c r="RLW85" s="197"/>
      <c r="RLX85" s="144"/>
      <c r="RLY85" s="198"/>
      <c r="RLZ85" s="197"/>
      <c r="RMA85" s="168"/>
      <c r="RMB85" s="168"/>
      <c r="RMC85" s="169"/>
      <c r="RMD85" s="199"/>
      <c r="RME85" s="15"/>
      <c r="RMF85" s="15"/>
      <c r="RMG85" s="197"/>
      <c r="RMH85" s="197"/>
      <c r="RMI85" s="197"/>
      <c r="RMJ85" s="197"/>
      <c r="RMK85" s="197"/>
      <c r="RML85" s="197"/>
      <c r="RMM85" s="144"/>
      <c r="RMN85" s="198"/>
      <c r="RMO85" s="197"/>
      <c r="RMP85" s="168"/>
      <c r="RMQ85" s="168"/>
      <c r="RMR85" s="169"/>
      <c r="RMS85" s="199"/>
      <c r="RMT85" s="15"/>
      <c r="RMU85" s="15"/>
      <c r="RMV85" s="197"/>
      <c r="RMW85" s="197"/>
      <c r="RMX85" s="197"/>
      <c r="RMY85" s="197"/>
      <c r="RMZ85" s="197"/>
      <c r="RNA85" s="197"/>
      <c r="RNB85" s="144"/>
      <c r="RNC85" s="198"/>
      <c r="RND85" s="197"/>
      <c r="RNE85" s="168"/>
      <c r="RNF85" s="168"/>
      <c r="RNG85" s="169"/>
      <c r="RNH85" s="199"/>
      <c r="RNI85" s="15"/>
      <c r="RNJ85" s="15"/>
      <c r="RNK85" s="197"/>
      <c r="RNL85" s="197"/>
      <c r="RNM85" s="197"/>
      <c r="RNN85" s="197"/>
      <c r="RNO85" s="197"/>
      <c r="RNP85" s="197"/>
      <c r="RNQ85" s="144"/>
      <c r="RNR85" s="198"/>
      <c r="RNS85" s="197"/>
      <c r="RNT85" s="168"/>
      <c r="RNU85" s="168"/>
      <c r="RNV85" s="169"/>
      <c r="RNW85" s="199"/>
      <c r="RNX85" s="15"/>
      <c r="RNY85" s="15"/>
      <c r="RNZ85" s="197"/>
      <c r="ROA85" s="197"/>
      <c r="ROB85" s="197"/>
      <c r="ROC85" s="197"/>
      <c r="ROD85" s="197"/>
      <c r="ROE85" s="197"/>
      <c r="ROF85" s="144"/>
      <c r="ROG85" s="198"/>
      <c r="ROH85" s="197"/>
      <c r="ROI85" s="168"/>
      <c r="ROJ85" s="168"/>
      <c r="ROK85" s="169"/>
      <c r="ROL85" s="199"/>
      <c r="ROM85" s="15"/>
      <c r="RON85" s="15"/>
      <c r="ROO85" s="197"/>
      <c r="ROP85" s="197"/>
      <c r="ROQ85" s="197"/>
      <c r="ROR85" s="197"/>
      <c r="ROS85" s="197"/>
      <c r="ROT85" s="197"/>
      <c r="ROU85" s="144"/>
      <c r="ROV85" s="198"/>
      <c r="ROW85" s="197"/>
      <c r="ROX85" s="168"/>
      <c r="ROY85" s="168"/>
      <c r="ROZ85" s="169"/>
      <c r="RPA85" s="199"/>
      <c r="RPB85" s="15"/>
      <c r="RPC85" s="15"/>
      <c r="RPD85" s="197"/>
      <c r="RPE85" s="197"/>
      <c r="RPF85" s="197"/>
      <c r="RPG85" s="197"/>
      <c r="RPH85" s="197"/>
      <c r="RPI85" s="197"/>
      <c r="RPJ85" s="144"/>
      <c r="RPK85" s="198"/>
      <c r="RPL85" s="197"/>
      <c r="RPM85" s="168"/>
      <c r="RPN85" s="168"/>
      <c r="RPO85" s="169"/>
      <c r="RPP85" s="199"/>
      <c r="RPQ85" s="15"/>
      <c r="RPR85" s="15"/>
      <c r="RPS85" s="197"/>
      <c r="RPT85" s="197"/>
      <c r="RPU85" s="197"/>
      <c r="RPV85" s="197"/>
      <c r="RPW85" s="197"/>
      <c r="RPX85" s="197"/>
      <c r="RPY85" s="144"/>
      <c r="RPZ85" s="198"/>
      <c r="RQA85" s="197"/>
      <c r="RQB85" s="168"/>
      <c r="RQC85" s="168"/>
      <c r="RQD85" s="169"/>
      <c r="RQE85" s="199"/>
      <c r="RQF85" s="15"/>
      <c r="RQG85" s="15"/>
      <c r="RQH85" s="197"/>
      <c r="RQI85" s="197"/>
      <c r="RQJ85" s="197"/>
      <c r="RQK85" s="197"/>
      <c r="RQL85" s="197"/>
      <c r="RQM85" s="197"/>
      <c r="RQN85" s="144"/>
      <c r="RQO85" s="198"/>
      <c r="RQP85" s="197"/>
      <c r="RQQ85" s="168"/>
      <c r="RQR85" s="168"/>
      <c r="RQS85" s="169"/>
      <c r="RQT85" s="199"/>
      <c r="RQU85" s="15"/>
      <c r="RQV85" s="15"/>
      <c r="RQW85" s="197"/>
      <c r="RQX85" s="197"/>
      <c r="RQY85" s="197"/>
      <c r="RQZ85" s="197"/>
      <c r="RRA85" s="197"/>
      <c r="RRB85" s="197"/>
      <c r="RRC85" s="144"/>
      <c r="RRD85" s="198"/>
      <c r="RRE85" s="197"/>
      <c r="RRF85" s="168"/>
      <c r="RRG85" s="168"/>
      <c r="RRH85" s="169"/>
      <c r="RRI85" s="199"/>
      <c r="RRJ85" s="15"/>
      <c r="RRK85" s="15"/>
      <c r="RRL85" s="197"/>
      <c r="RRM85" s="197"/>
      <c r="RRN85" s="197"/>
      <c r="RRO85" s="197"/>
      <c r="RRP85" s="197"/>
      <c r="RRQ85" s="197"/>
      <c r="RRR85" s="144"/>
      <c r="RRS85" s="198"/>
      <c r="RRT85" s="197"/>
      <c r="RRU85" s="168"/>
      <c r="RRV85" s="168"/>
      <c r="RRW85" s="169"/>
      <c r="RRX85" s="199"/>
      <c r="RRY85" s="15"/>
      <c r="RRZ85" s="15"/>
      <c r="RSA85" s="197"/>
      <c r="RSB85" s="197"/>
      <c r="RSC85" s="197"/>
      <c r="RSD85" s="197"/>
      <c r="RSE85" s="197"/>
      <c r="RSF85" s="197"/>
      <c r="RSG85" s="144"/>
      <c r="RSH85" s="198"/>
      <c r="RSI85" s="197"/>
      <c r="RSJ85" s="168"/>
      <c r="RSK85" s="168"/>
      <c r="RSL85" s="169"/>
      <c r="RSM85" s="199"/>
      <c r="RSN85" s="15"/>
      <c r="RSO85" s="15"/>
      <c r="RSP85" s="197"/>
      <c r="RSQ85" s="197"/>
      <c r="RSR85" s="197"/>
      <c r="RSS85" s="197"/>
      <c r="RST85" s="197"/>
      <c r="RSU85" s="197"/>
      <c r="RSV85" s="144"/>
      <c r="RSW85" s="198"/>
      <c r="RSX85" s="197"/>
      <c r="RSY85" s="168"/>
      <c r="RSZ85" s="168"/>
      <c r="RTA85" s="169"/>
      <c r="RTB85" s="199"/>
      <c r="RTC85" s="15"/>
      <c r="RTD85" s="15"/>
      <c r="RTE85" s="197"/>
      <c r="RTF85" s="197"/>
      <c r="RTG85" s="197"/>
      <c r="RTH85" s="197"/>
      <c r="RTI85" s="197"/>
      <c r="RTJ85" s="197"/>
      <c r="RTK85" s="144"/>
      <c r="RTL85" s="198"/>
      <c r="RTM85" s="197"/>
      <c r="RTN85" s="168"/>
      <c r="RTO85" s="168"/>
      <c r="RTP85" s="169"/>
      <c r="RTQ85" s="199"/>
      <c r="RTR85" s="15"/>
      <c r="RTS85" s="15"/>
      <c r="RTT85" s="197"/>
      <c r="RTU85" s="197"/>
      <c r="RTV85" s="197"/>
      <c r="RTW85" s="197"/>
      <c r="RTX85" s="197"/>
      <c r="RTY85" s="197"/>
      <c r="RTZ85" s="144"/>
      <c r="RUA85" s="198"/>
      <c r="RUB85" s="197"/>
      <c r="RUC85" s="168"/>
      <c r="RUD85" s="168"/>
      <c r="RUE85" s="169"/>
      <c r="RUF85" s="199"/>
      <c r="RUG85" s="15"/>
      <c r="RUH85" s="15"/>
      <c r="RUI85" s="197"/>
      <c r="RUJ85" s="197"/>
      <c r="RUK85" s="197"/>
      <c r="RUL85" s="197"/>
      <c r="RUM85" s="197"/>
      <c r="RUN85" s="197"/>
      <c r="RUO85" s="144"/>
      <c r="RUP85" s="198"/>
      <c r="RUQ85" s="197"/>
      <c r="RUR85" s="168"/>
      <c r="RUS85" s="168"/>
      <c r="RUT85" s="169"/>
      <c r="RUU85" s="199"/>
      <c r="RUV85" s="15"/>
      <c r="RUW85" s="15"/>
      <c r="RUX85" s="197"/>
      <c r="RUY85" s="197"/>
      <c r="RUZ85" s="197"/>
      <c r="RVA85" s="197"/>
      <c r="RVB85" s="197"/>
      <c r="RVC85" s="197"/>
      <c r="RVD85" s="144"/>
      <c r="RVE85" s="198"/>
      <c r="RVF85" s="197"/>
      <c r="RVG85" s="168"/>
      <c r="RVH85" s="168"/>
      <c r="RVI85" s="169"/>
      <c r="RVJ85" s="199"/>
      <c r="RVK85" s="15"/>
      <c r="RVL85" s="15"/>
      <c r="RVM85" s="197"/>
      <c r="RVN85" s="197"/>
      <c r="RVO85" s="197"/>
      <c r="RVP85" s="197"/>
      <c r="RVQ85" s="197"/>
      <c r="RVR85" s="197"/>
      <c r="RVS85" s="144"/>
      <c r="RVT85" s="198"/>
      <c r="RVU85" s="197"/>
      <c r="RVV85" s="168"/>
      <c r="RVW85" s="168"/>
      <c r="RVX85" s="169"/>
      <c r="RVY85" s="199"/>
      <c r="RVZ85" s="15"/>
      <c r="RWA85" s="15"/>
      <c r="RWB85" s="197"/>
      <c r="RWC85" s="197"/>
      <c r="RWD85" s="197"/>
      <c r="RWE85" s="197"/>
      <c r="RWF85" s="197"/>
      <c r="RWG85" s="197"/>
      <c r="RWH85" s="144"/>
      <c r="RWI85" s="198"/>
      <c r="RWJ85" s="197"/>
      <c r="RWK85" s="168"/>
      <c r="RWL85" s="168"/>
      <c r="RWM85" s="169"/>
      <c r="RWN85" s="199"/>
      <c r="RWO85" s="15"/>
      <c r="RWP85" s="15"/>
      <c r="RWQ85" s="197"/>
      <c r="RWR85" s="197"/>
      <c r="RWS85" s="197"/>
      <c r="RWT85" s="197"/>
      <c r="RWU85" s="197"/>
      <c r="RWV85" s="197"/>
      <c r="RWW85" s="144"/>
      <c r="RWX85" s="198"/>
      <c r="RWY85" s="197"/>
      <c r="RWZ85" s="168"/>
      <c r="RXA85" s="168"/>
      <c r="RXB85" s="169"/>
      <c r="RXC85" s="199"/>
      <c r="RXD85" s="15"/>
      <c r="RXE85" s="15"/>
      <c r="RXF85" s="197"/>
      <c r="RXG85" s="197"/>
      <c r="RXH85" s="197"/>
      <c r="RXI85" s="197"/>
      <c r="RXJ85" s="197"/>
      <c r="RXK85" s="197"/>
      <c r="RXL85" s="144"/>
      <c r="RXM85" s="198"/>
      <c r="RXN85" s="197"/>
      <c r="RXO85" s="168"/>
      <c r="RXP85" s="168"/>
      <c r="RXQ85" s="169"/>
      <c r="RXR85" s="199"/>
      <c r="RXS85" s="15"/>
      <c r="RXT85" s="15"/>
      <c r="RXU85" s="197"/>
      <c r="RXV85" s="197"/>
      <c r="RXW85" s="197"/>
      <c r="RXX85" s="197"/>
      <c r="RXY85" s="197"/>
      <c r="RXZ85" s="197"/>
      <c r="RYA85" s="144"/>
      <c r="RYB85" s="198"/>
      <c r="RYC85" s="197"/>
      <c r="RYD85" s="168"/>
      <c r="RYE85" s="168"/>
      <c r="RYF85" s="169"/>
      <c r="RYG85" s="199"/>
      <c r="RYH85" s="15"/>
      <c r="RYI85" s="15"/>
      <c r="RYJ85" s="197"/>
      <c r="RYK85" s="197"/>
      <c r="RYL85" s="197"/>
      <c r="RYM85" s="197"/>
      <c r="RYN85" s="197"/>
      <c r="RYO85" s="197"/>
      <c r="RYP85" s="144"/>
      <c r="RYQ85" s="198"/>
      <c r="RYR85" s="197"/>
      <c r="RYS85" s="168"/>
      <c r="RYT85" s="168"/>
      <c r="RYU85" s="169"/>
      <c r="RYV85" s="199"/>
      <c r="RYW85" s="15"/>
      <c r="RYX85" s="15"/>
      <c r="RYY85" s="197"/>
      <c r="RYZ85" s="197"/>
      <c r="RZA85" s="197"/>
      <c r="RZB85" s="197"/>
      <c r="RZC85" s="197"/>
      <c r="RZD85" s="197"/>
      <c r="RZE85" s="144"/>
      <c r="RZF85" s="198"/>
      <c r="RZG85" s="197"/>
      <c r="RZH85" s="168"/>
      <c r="RZI85" s="168"/>
      <c r="RZJ85" s="169"/>
      <c r="RZK85" s="199"/>
      <c r="RZL85" s="15"/>
      <c r="RZM85" s="15"/>
      <c r="RZN85" s="197"/>
      <c r="RZO85" s="197"/>
      <c r="RZP85" s="197"/>
      <c r="RZQ85" s="197"/>
      <c r="RZR85" s="197"/>
      <c r="RZS85" s="197"/>
      <c r="RZT85" s="144"/>
      <c r="RZU85" s="198"/>
      <c r="RZV85" s="197"/>
      <c r="RZW85" s="168"/>
      <c r="RZX85" s="168"/>
      <c r="RZY85" s="169"/>
      <c r="RZZ85" s="199"/>
      <c r="SAA85" s="15"/>
      <c r="SAB85" s="15"/>
      <c r="SAC85" s="197"/>
      <c r="SAD85" s="197"/>
      <c r="SAE85" s="197"/>
      <c r="SAF85" s="197"/>
      <c r="SAG85" s="197"/>
      <c r="SAH85" s="197"/>
      <c r="SAI85" s="144"/>
      <c r="SAJ85" s="198"/>
      <c r="SAK85" s="197"/>
      <c r="SAL85" s="168"/>
      <c r="SAM85" s="168"/>
      <c r="SAN85" s="169"/>
      <c r="SAO85" s="199"/>
      <c r="SAP85" s="15"/>
      <c r="SAQ85" s="15"/>
      <c r="SAR85" s="197"/>
      <c r="SAS85" s="197"/>
      <c r="SAT85" s="197"/>
      <c r="SAU85" s="197"/>
      <c r="SAV85" s="197"/>
      <c r="SAW85" s="197"/>
      <c r="SAX85" s="144"/>
      <c r="SAY85" s="198"/>
      <c r="SAZ85" s="197"/>
      <c r="SBA85" s="168"/>
      <c r="SBB85" s="168"/>
      <c r="SBC85" s="169"/>
      <c r="SBD85" s="199"/>
      <c r="SBE85" s="15"/>
      <c r="SBF85" s="15"/>
      <c r="SBG85" s="197"/>
      <c r="SBH85" s="197"/>
      <c r="SBI85" s="197"/>
      <c r="SBJ85" s="197"/>
      <c r="SBK85" s="197"/>
      <c r="SBL85" s="197"/>
      <c r="SBM85" s="144"/>
      <c r="SBN85" s="198"/>
      <c r="SBO85" s="197"/>
      <c r="SBP85" s="168"/>
      <c r="SBQ85" s="168"/>
      <c r="SBR85" s="169"/>
      <c r="SBS85" s="199"/>
      <c r="SBT85" s="15"/>
      <c r="SBU85" s="15"/>
      <c r="SBV85" s="197"/>
      <c r="SBW85" s="197"/>
      <c r="SBX85" s="197"/>
      <c r="SBY85" s="197"/>
      <c r="SBZ85" s="197"/>
      <c r="SCA85" s="197"/>
      <c r="SCB85" s="144"/>
      <c r="SCC85" s="198"/>
      <c r="SCD85" s="197"/>
      <c r="SCE85" s="168"/>
      <c r="SCF85" s="168"/>
      <c r="SCG85" s="169"/>
      <c r="SCH85" s="199"/>
      <c r="SCI85" s="15"/>
      <c r="SCJ85" s="15"/>
      <c r="SCK85" s="197"/>
      <c r="SCL85" s="197"/>
      <c r="SCM85" s="197"/>
      <c r="SCN85" s="197"/>
      <c r="SCO85" s="197"/>
      <c r="SCP85" s="197"/>
      <c r="SCQ85" s="144"/>
      <c r="SCR85" s="198"/>
      <c r="SCS85" s="197"/>
      <c r="SCT85" s="168"/>
      <c r="SCU85" s="168"/>
      <c r="SCV85" s="169"/>
      <c r="SCW85" s="199"/>
      <c r="SCX85" s="15"/>
      <c r="SCY85" s="15"/>
      <c r="SCZ85" s="197"/>
      <c r="SDA85" s="197"/>
      <c r="SDB85" s="197"/>
      <c r="SDC85" s="197"/>
      <c r="SDD85" s="197"/>
      <c r="SDE85" s="197"/>
      <c r="SDF85" s="144"/>
      <c r="SDG85" s="198"/>
      <c r="SDH85" s="197"/>
      <c r="SDI85" s="168"/>
      <c r="SDJ85" s="168"/>
      <c r="SDK85" s="169"/>
      <c r="SDL85" s="199"/>
      <c r="SDM85" s="15"/>
      <c r="SDN85" s="15"/>
      <c r="SDO85" s="197"/>
      <c r="SDP85" s="197"/>
      <c r="SDQ85" s="197"/>
      <c r="SDR85" s="197"/>
      <c r="SDS85" s="197"/>
      <c r="SDT85" s="197"/>
      <c r="SDU85" s="144"/>
      <c r="SDV85" s="198"/>
      <c r="SDW85" s="197"/>
      <c r="SDX85" s="168"/>
      <c r="SDY85" s="168"/>
      <c r="SDZ85" s="169"/>
      <c r="SEA85" s="199"/>
      <c r="SEB85" s="15"/>
      <c r="SEC85" s="15"/>
      <c r="SED85" s="197"/>
      <c r="SEE85" s="197"/>
      <c r="SEF85" s="197"/>
      <c r="SEG85" s="197"/>
      <c r="SEH85" s="197"/>
      <c r="SEI85" s="197"/>
      <c r="SEJ85" s="144"/>
      <c r="SEK85" s="198"/>
      <c r="SEL85" s="197"/>
      <c r="SEM85" s="168"/>
      <c r="SEN85" s="168"/>
      <c r="SEO85" s="169"/>
      <c r="SEP85" s="199"/>
      <c r="SEQ85" s="15"/>
      <c r="SER85" s="15"/>
      <c r="SES85" s="197"/>
      <c r="SET85" s="197"/>
      <c r="SEU85" s="197"/>
      <c r="SEV85" s="197"/>
      <c r="SEW85" s="197"/>
      <c r="SEX85" s="197"/>
      <c r="SEY85" s="144"/>
      <c r="SEZ85" s="198"/>
      <c r="SFA85" s="197"/>
      <c r="SFB85" s="168"/>
      <c r="SFC85" s="168"/>
      <c r="SFD85" s="169"/>
      <c r="SFE85" s="199"/>
      <c r="SFF85" s="15"/>
      <c r="SFG85" s="15"/>
      <c r="SFH85" s="197"/>
      <c r="SFI85" s="197"/>
      <c r="SFJ85" s="197"/>
      <c r="SFK85" s="197"/>
      <c r="SFL85" s="197"/>
      <c r="SFM85" s="197"/>
      <c r="SFN85" s="144"/>
      <c r="SFO85" s="198"/>
      <c r="SFP85" s="197"/>
      <c r="SFQ85" s="168"/>
      <c r="SFR85" s="168"/>
      <c r="SFS85" s="169"/>
      <c r="SFT85" s="199"/>
      <c r="SFU85" s="15"/>
      <c r="SFV85" s="15"/>
      <c r="SFW85" s="197"/>
      <c r="SFX85" s="197"/>
      <c r="SFY85" s="197"/>
      <c r="SFZ85" s="197"/>
      <c r="SGA85" s="197"/>
      <c r="SGB85" s="197"/>
      <c r="SGC85" s="144"/>
      <c r="SGD85" s="198"/>
      <c r="SGE85" s="197"/>
      <c r="SGF85" s="168"/>
      <c r="SGG85" s="168"/>
      <c r="SGH85" s="169"/>
      <c r="SGI85" s="199"/>
      <c r="SGJ85" s="15"/>
      <c r="SGK85" s="15"/>
      <c r="SGL85" s="197"/>
      <c r="SGM85" s="197"/>
      <c r="SGN85" s="197"/>
      <c r="SGO85" s="197"/>
      <c r="SGP85" s="197"/>
      <c r="SGQ85" s="197"/>
      <c r="SGR85" s="144"/>
      <c r="SGS85" s="198"/>
      <c r="SGT85" s="197"/>
      <c r="SGU85" s="168"/>
      <c r="SGV85" s="168"/>
      <c r="SGW85" s="169"/>
      <c r="SGX85" s="199"/>
      <c r="SGY85" s="15"/>
      <c r="SGZ85" s="15"/>
      <c r="SHA85" s="197"/>
      <c r="SHB85" s="197"/>
      <c r="SHC85" s="197"/>
      <c r="SHD85" s="197"/>
      <c r="SHE85" s="197"/>
      <c r="SHF85" s="197"/>
      <c r="SHG85" s="144"/>
      <c r="SHH85" s="198"/>
      <c r="SHI85" s="197"/>
      <c r="SHJ85" s="168"/>
      <c r="SHK85" s="168"/>
      <c r="SHL85" s="169"/>
      <c r="SHM85" s="199"/>
      <c r="SHN85" s="15"/>
      <c r="SHO85" s="15"/>
      <c r="SHP85" s="197"/>
      <c r="SHQ85" s="197"/>
      <c r="SHR85" s="197"/>
      <c r="SHS85" s="197"/>
      <c r="SHT85" s="197"/>
      <c r="SHU85" s="197"/>
      <c r="SHV85" s="144"/>
      <c r="SHW85" s="198"/>
      <c r="SHX85" s="197"/>
      <c r="SHY85" s="168"/>
      <c r="SHZ85" s="168"/>
      <c r="SIA85" s="169"/>
      <c r="SIB85" s="199"/>
      <c r="SIC85" s="15"/>
      <c r="SID85" s="15"/>
      <c r="SIE85" s="197"/>
      <c r="SIF85" s="197"/>
      <c r="SIG85" s="197"/>
      <c r="SIH85" s="197"/>
      <c r="SII85" s="197"/>
      <c r="SIJ85" s="197"/>
      <c r="SIK85" s="144"/>
      <c r="SIL85" s="198"/>
      <c r="SIM85" s="197"/>
      <c r="SIN85" s="168"/>
      <c r="SIO85" s="168"/>
      <c r="SIP85" s="169"/>
      <c r="SIQ85" s="199"/>
      <c r="SIR85" s="15"/>
      <c r="SIS85" s="15"/>
      <c r="SIT85" s="197"/>
      <c r="SIU85" s="197"/>
      <c r="SIV85" s="197"/>
      <c r="SIW85" s="197"/>
      <c r="SIX85" s="197"/>
      <c r="SIY85" s="197"/>
      <c r="SIZ85" s="144"/>
      <c r="SJA85" s="198"/>
      <c r="SJB85" s="197"/>
      <c r="SJC85" s="168"/>
      <c r="SJD85" s="168"/>
      <c r="SJE85" s="169"/>
      <c r="SJF85" s="199"/>
      <c r="SJG85" s="15"/>
      <c r="SJH85" s="15"/>
      <c r="SJI85" s="197"/>
      <c r="SJJ85" s="197"/>
      <c r="SJK85" s="197"/>
      <c r="SJL85" s="197"/>
      <c r="SJM85" s="197"/>
      <c r="SJN85" s="197"/>
      <c r="SJO85" s="144"/>
      <c r="SJP85" s="198"/>
      <c r="SJQ85" s="197"/>
      <c r="SJR85" s="168"/>
      <c r="SJS85" s="168"/>
      <c r="SJT85" s="169"/>
      <c r="SJU85" s="199"/>
      <c r="SJV85" s="15"/>
      <c r="SJW85" s="15"/>
      <c r="SJX85" s="197"/>
      <c r="SJY85" s="197"/>
      <c r="SJZ85" s="197"/>
      <c r="SKA85" s="197"/>
      <c r="SKB85" s="197"/>
      <c r="SKC85" s="197"/>
      <c r="SKD85" s="144"/>
      <c r="SKE85" s="198"/>
      <c r="SKF85" s="197"/>
      <c r="SKG85" s="168"/>
      <c r="SKH85" s="168"/>
      <c r="SKI85" s="169"/>
      <c r="SKJ85" s="199"/>
      <c r="SKK85" s="15"/>
      <c r="SKL85" s="15"/>
      <c r="SKM85" s="197"/>
      <c r="SKN85" s="197"/>
      <c r="SKO85" s="197"/>
      <c r="SKP85" s="197"/>
      <c r="SKQ85" s="197"/>
      <c r="SKR85" s="197"/>
      <c r="SKS85" s="144"/>
      <c r="SKT85" s="198"/>
      <c r="SKU85" s="197"/>
      <c r="SKV85" s="168"/>
      <c r="SKW85" s="168"/>
      <c r="SKX85" s="169"/>
      <c r="SKY85" s="199"/>
      <c r="SKZ85" s="15"/>
      <c r="SLA85" s="15"/>
      <c r="SLB85" s="197"/>
      <c r="SLC85" s="197"/>
      <c r="SLD85" s="197"/>
      <c r="SLE85" s="197"/>
      <c r="SLF85" s="197"/>
      <c r="SLG85" s="197"/>
      <c r="SLH85" s="144"/>
      <c r="SLI85" s="198"/>
      <c r="SLJ85" s="197"/>
      <c r="SLK85" s="168"/>
      <c r="SLL85" s="168"/>
      <c r="SLM85" s="169"/>
      <c r="SLN85" s="199"/>
      <c r="SLO85" s="15"/>
      <c r="SLP85" s="15"/>
      <c r="SLQ85" s="197"/>
      <c r="SLR85" s="197"/>
      <c r="SLS85" s="197"/>
      <c r="SLT85" s="197"/>
      <c r="SLU85" s="197"/>
      <c r="SLV85" s="197"/>
      <c r="SLW85" s="144"/>
      <c r="SLX85" s="198"/>
      <c r="SLY85" s="197"/>
      <c r="SLZ85" s="168"/>
      <c r="SMA85" s="168"/>
      <c r="SMB85" s="169"/>
      <c r="SMC85" s="199"/>
      <c r="SMD85" s="15"/>
      <c r="SME85" s="15"/>
      <c r="SMF85" s="197"/>
      <c r="SMG85" s="197"/>
      <c r="SMH85" s="197"/>
      <c r="SMI85" s="197"/>
      <c r="SMJ85" s="197"/>
      <c r="SMK85" s="197"/>
      <c r="SML85" s="144"/>
      <c r="SMM85" s="198"/>
      <c r="SMN85" s="197"/>
      <c r="SMO85" s="168"/>
      <c r="SMP85" s="168"/>
      <c r="SMQ85" s="169"/>
      <c r="SMR85" s="199"/>
      <c r="SMS85" s="15"/>
      <c r="SMT85" s="15"/>
      <c r="SMU85" s="197"/>
      <c r="SMV85" s="197"/>
      <c r="SMW85" s="197"/>
      <c r="SMX85" s="197"/>
      <c r="SMY85" s="197"/>
      <c r="SMZ85" s="197"/>
      <c r="SNA85" s="144"/>
      <c r="SNB85" s="198"/>
      <c r="SNC85" s="197"/>
      <c r="SND85" s="168"/>
      <c r="SNE85" s="168"/>
      <c r="SNF85" s="169"/>
      <c r="SNG85" s="199"/>
      <c r="SNH85" s="15"/>
      <c r="SNI85" s="15"/>
      <c r="SNJ85" s="197"/>
      <c r="SNK85" s="197"/>
      <c r="SNL85" s="197"/>
      <c r="SNM85" s="197"/>
      <c r="SNN85" s="197"/>
      <c r="SNO85" s="197"/>
      <c r="SNP85" s="144"/>
      <c r="SNQ85" s="198"/>
      <c r="SNR85" s="197"/>
      <c r="SNS85" s="168"/>
      <c r="SNT85" s="168"/>
      <c r="SNU85" s="169"/>
      <c r="SNV85" s="199"/>
      <c r="SNW85" s="15"/>
      <c r="SNX85" s="15"/>
      <c r="SNY85" s="197"/>
      <c r="SNZ85" s="197"/>
      <c r="SOA85" s="197"/>
      <c r="SOB85" s="197"/>
      <c r="SOC85" s="197"/>
      <c r="SOD85" s="197"/>
      <c r="SOE85" s="144"/>
      <c r="SOF85" s="198"/>
      <c r="SOG85" s="197"/>
      <c r="SOH85" s="168"/>
      <c r="SOI85" s="168"/>
      <c r="SOJ85" s="169"/>
      <c r="SOK85" s="199"/>
      <c r="SOL85" s="15"/>
      <c r="SOM85" s="15"/>
      <c r="SON85" s="197"/>
      <c r="SOO85" s="197"/>
      <c r="SOP85" s="197"/>
      <c r="SOQ85" s="197"/>
      <c r="SOR85" s="197"/>
      <c r="SOS85" s="197"/>
      <c r="SOT85" s="144"/>
      <c r="SOU85" s="198"/>
      <c r="SOV85" s="197"/>
      <c r="SOW85" s="168"/>
      <c r="SOX85" s="168"/>
      <c r="SOY85" s="169"/>
      <c r="SOZ85" s="199"/>
      <c r="SPA85" s="15"/>
      <c r="SPB85" s="15"/>
      <c r="SPC85" s="197"/>
      <c r="SPD85" s="197"/>
      <c r="SPE85" s="197"/>
      <c r="SPF85" s="197"/>
      <c r="SPG85" s="197"/>
      <c r="SPH85" s="197"/>
      <c r="SPI85" s="144"/>
      <c r="SPJ85" s="198"/>
      <c r="SPK85" s="197"/>
      <c r="SPL85" s="168"/>
      <c r="SPM85" s="168"/>
      <c r="SPN85" s="169"/>
      <c r="SPO85" s="199"/>
      <c r="SPP85" s="15"/>
      <c r="SPQ85" s="15"/>
      <c r="SPR85" s="197"/>
      <c r="SPS85" s="197"/>
      <c r="SPT85" s="197"/>
      <c r="SPU85" s="197"/>
      <c r="SPV85" s="197"/>
      <c r="SPW85" s="197"/>
      <c r="SPX85" s="144"/>
      <c r="SPY85" s="198"/>
      <c r="SPZ85" s="197"/>
      <c r="SQA85" s="168"/>
      <c r="SQB85" s="168"/>
      <c r="SQC85" s="169"/>
      <c r="SQD85" s="199"/>
      <c r="SQE85" s="15"/>
      <c r="SQF85" s="15"/>
      <c r="SQG85" s="197"/>
      <c r="SQH85" s="197"/>
      <c r="SQI85" s="197"/>
      <c r="SQJ85" s="197"/>
      <c r="SQK85" s="197"/>
      <c r="SQL85" s="197"/>
      <c r="SQM85" s="144"/>
      <c r="SQN85" s="198"/>
      <c r="SQO85" s="197"/>
      <c r="SQP85" s="168"/>
      <c r="SQQ85" s="168"/>
      <c r="SQR85" s="169"/>
      <c r="SQS85" s="199"/>
      <c r="SQT85" s="15"/>
      <c r="SQU85" s="15"/>
      <c r="SQV85" s="197"/>
      <c r="SQW85" s="197"/>
      <c r="SQX85" s="197"/>
      <c r="SQY85" s="197"/>
      <c r="SQZ85" s="197"/>
      <c r="SRA85" s="197"/>
      <c r="SRB85" s="144"/>
      <c r="SRC85" s="198"/>
      <c r="SRD85" s="197"/>
      <c r="SRE85" s="168"/>
      <c r="SRF85" s="168"/>
      <c r="SRG85" s="169"/>
      <c r="SRH85" s="199"/>
      <c r="SRI85" s="15"/>
      <c r="SRJ85" s="15"/>
      <c r="SRK85" s="197"/>
      <c r="SRL85" s="197"/>
      <c r="SRM85" s="197"/>
      <c r="SRN85" s="197"/>
      <c r="SRO85" s="197"/>
      <c r="SRP85" s="197"/>
      <c r="SRQ85" s="144"/>
      <c r="SRR85" s="198"/>
      <c r="SRS85" s="197"/>
      <c r="SRT85" s="168"/>
      <c r="SRU85" s="168"/>
      <c r="SRV85" s="169"/>
      <c r="SRW85" s="199"/>
      <c r="SRX85" s="15"/>
      <c r="SRY85" s="15"/>
      <c r="SRZ85" s="197"/>
      <c r="SSA85" s="197"/>
      <c r="SSB85" s="197"/>
      <c r="SSC85" s="197"/>
      <c r="SSD85" s="197"/>
      <c r="SSE85" s="197"/>
      <c r="SSF85" s="144"/>
      <c r="SSG85" s="198"/>
      <c r="SSH85" s="197"/>
      <c r="SSI85" s="168"/>
      <c r="SSJ85" s="168"/>
      <c r="SSK85" s="169"/>
      <c r="SSL85" s="199"/>
      <c r="SSM85" s="15"/>
      <c r="SSN85" s="15"/>
      <c r="SSO85" s="197"/>
      <c r="SSP85" s="197"/>
      <c r="SSQ85" s="197"/>
      <c r="SSR85" s="197"/>
      <c r="SSS85" s="197"/>
      <c r="SST85" s="197"/>
      <c r="SSU85" s="144"/>
      <c r="SSV85" s="198"/>
      <c r="SSW85" s="197"/>
      <c r="SSX85" s="168"/>
      <c r="SSY85" s="168"/>
      <c r="SSZ85" s="169"/>
      <c r="STA85" s="199"/>
      <c r="STB85" s="15"/>
      <c r="STC85" s="15"/>
      <c r="STD85" s="197"/>
      <c r="STE85" s="197"/>
      <c r="STF85" s="197"/>
      <c r="STG85" s="197"/>
      <c r="STH85" s="197"/>
      <c r="STI85" s="197"/>
      <c r="STJ85" s="144"/>
      <c r="STK85" s="198"/>
      <c r="STL85" s="197"/>
      <c r="STM85" s="168"/>
      <c r="STN85" s="168"/>
      <c r="STO85" s="169"/>
      <c r="STP85" s="199"/>
      <c r="STQ85" s="15"/>
      <c r="STR85" s="15"/>
      <c r="STS85" s="197"/>
      <c r="STT85" s="197"/>
      <c r="STU85" s="197"/>
      <c r="STV85" s="197"/>
      <c r="STW85" s="197"/>
      <c r="STX85" s="197"/>
      <c r="STY85" s="144"/>
      <c r="STZ85" s="198"/>
      <c r="SUA85" s="197"/>
      <c r="SUB85" s="168"/>
      <c r="SUC85" s="168"/>
      <c r="SUD85" s="169"/>
      <c r="SUE85" s="199"/>
      <c r="SUF85" s="15"/>
      <c r="SUG85" s="15"/>
      <c r="SUH85" s="197"/>
      <c r="SUI85" s="197"/>
      <c r="SUJ85" s="197"/>
      <c r="SUK85" s="197"/>
      <c r="SUL85" s="197"/>
      <c r="SUM85" s="197"/>
      <c r="SUN85" s="144"/>
      <c r="SUO85" s="198"/>
      <c r="SUP85" s="197"/>
      <c r="SUQ85" s="168"/>
      <c r="SUR85" s="168"/>
      <c r="SUS85" s="169"/>
      <c r="SUT85" s="199"/>
      <c r="SUU85" s="15"/>
      <c r="SUV85" s="15"/>
      <c r="SUW85" s="197"/>
      <c r="SUX85" s="197"/>
      <c r="SUY85" s="197"/>
      <c r="SUZ85" s="197"/>
      <c r="SVA85" s="197"/>
      <c r="SVB85" s="197"/>
      <c r="SVC85" s="144"/>
      <c r="SVD85" s="198"/>
      <c r="SVE85" s="197"/>
      <c r="SVF85" s="168"/>
      <c r="SVG85" s="168"/>
      <c r="SVH85" s="169"/>
      <c r="SVI85" s="199"/>
      <c r="SVJ85" s="15"/>
      <c r="SVK85" s="15"/>
      <c r="SVL85" s="197"/>
      <c r="SVM85" s="197"/>
      <c r="SVN85" s="197"/>
      <c r="SVO85" s="197"/>
      <c r="SVP85" s="197"/>
      <c r="SVQ85" s="197"/>
      <c r="SVR85" s="144"/>
      <c r="SVS85" s="198"/>
      <c r="SVT85" s="197"/>
      <c r="SVU85" s="168"/>
      <c r="SVV85" s="168"/>
      <c r="SVW85" s="169"/>
      <c r="SVX85" s="199"/>
      <c r="SVY85" s="15"/>
      <c r="SVZ85" s="15"/>
      <c r="SWA85" s="197"/>
      <c r="SWB85" s="197"/>
      <c r="SWC85" s="197"/>
      <c r="SWD85" s="197"/>
      <c r="SWE85" s="197"/>
      <c r="SWF85" s="197"/>
      <c r="SWG85" s="144"/>
      <c r="SWH85" s="198"/>
      <c r="SWI85" s="197"/>
      <c r="SWJ85" s="168"/>
      <c r="SWK85" s="168"/>
      <c r="SWL85" s="169"/>
      <c r="SWM85" s="199"/>
      <c r="SWN85" s="15"/>
      <c r="SWO85" s="15"/>
      <c r="SWP85" s="197"/>
      <c r="SWQ85" s="197"/>
      <c r="SWR85" s="197"/>
      <c r="SWS85" s="197"/>
      <c r="SWT85" s="197"/>
      <c r="SWU85" s="197"/>
      <c r="SWV85" s="144"/>
      <c r="SWW85" s="198"/>
      <c r="SWX85" s="197"/>
      <c r="SWY85" s="168"/>
      <c r="SWZ85" s="168"/>
      <c r="SXA85" s="169"/>
      <c r="SXB85" s="199"/>
      <c r="SXC85" s="15"/>
      <c r="SXD85" s="15"/>
      <c r="SXE85" s="197"/>
      <c r="SXF85" s="197"/>
      <c r="SXG85" s="197"/>
      <c r="SXH85" s="197"/>
      <c r="SXI85" s="197"/>
      <c r="SXJ85" s="197"/>
      <c r="SXK85" s="144"/>
      <c r="SXL85" s="198"/>
      <c r="SXM85" s="197"/>
      <c r="SXN85" s="168"/>
      <c r="SXO85" s="168"/>
      <c r="SXP85" s="169"/>
      <c r="SXQ85" s="199"/>
      <c r="SXR85" s="15"/>
      <c r="SXS85" s="15"/>
      <c r="SXT85" s="197"/>
      <c r="SXU85" s="197"/>
      <c r="SXV85" s="197"/>
      <c r="SXW85" s="197"/>
      <c r="SXX85" s="197"/>
      <c r="SXY85" s="197"/>
      <c r="SXZ85" s="144"/>
      <c r="SYA85" s="198"/>
      <c r="SYB85" s="197"/>
      <c r="SYC85" s="168"/>
      <c r="SYD85" s="168"/>
      <c r="SYE85" s="169"/>
      <c r="SYF85" s="199"/>
      <c r="SYG85" s="15"/>
      <c r="SYH85" s="15"/>
      <c r="SYI85" s="197"/>
      <c r="SYJ85" s="197"/>
      <c r="SYK85" s="197"/>
      <c r="SYL85" s="197"/>
      <c r="SYM85" s="197"/>
      <c r="SYN85" s="197"/>
      <c r="SYO85" s="144"/>
      <c r="SYP85" s="198"/>
      <c r="SYQ85" s="197"/>
      <c r="SYR85" s="168"/>
      <c r="SYS85" s="168"/>
      <c r="SYT85" s="169"/>
      <c r="SYU85" s="199"/>
      <c r="SYV85" s="15"/>
      <c r="SYW85" s="15"/>
      <c r="SYX85" s="197"/>
      <c r="SYY85" s="197"/>
      <c r="SYZ85" s="197"/>
      <c r="SZA85" s="197"/>
      <c r="SZB85" s="197"/>
      <c r="SZC85" s="197"/>
      <c r="SZD85" s="144"/>
      <c r="SZE85" s="198"/>
      <c r="SZF85" s="197"/>
      <c r="SZG85" s="168"/>
      <c r="SZH85" s="168"/>
      <c r="SZI85" s="169"/>
      <c r="SZJ85" s="199"/>
      <c r="SZK85" s="15"/>
      <c r="SZL85" s="15"/>
      <c r="SZM85" s="197"/>
      <c r="SZN85" s="197"/>
      <c r="SZO85" s="197"/>
      <c r="SZP85" s="197"/>
      <c r="SZQ85" s="197"/>
      <c r="SZR85" s="197"/>
      <c r="SZS85" s="144"/>
      <c r="SZT85" s="198"/>
      <c r="SZU85" s="197"/>
      <c r="SZV85" s="168"/>
      <c r="SZW85" s="168"/>
      <c r="SZX85" s="169"/>
      <c r="SZY85" s="199"/>
      <c r="SZZ85" s="15"/>
      <c r="TAA85" s="15"/>
      <c r="TAB85" s="197"/>
      <c r="TAC85" s="197"/>
      <c r="TAD85" s="197"/>
      <c r="TAE85" s="197"/>
      <c r="TAF85" s="197"/>
      <c r="TAG85" s="197"/>
      <c r="TAH85" s="144"/>
      <c r="TAI85" s="198"/>
      <c r="TAJ85" s="197"/>
      <c r="TAK85" s="168"/>
      <c r="TAL85" s="168"/>
      <c r="TAM85" s="169"/>
      <c r="TAN85" s="199"/>
      <c r="TAO85" s="15"/>
      <c r="TAP85" s="15"/>
      <c r="TAQ85" s="197"/>
      <c r="TAR85" s="197"/>
      <c r="TAS85" s="197"/>
      <c r="TAT85" s="197"/>
      <c r="TAU85" s="197"/>
      <c r="TAV85" s="197"/>
      <c r="TAW85" s="144"/>
      <c r="TAX85" s="198"/>
      <c r="TAY85" s="197"/>
      <c r="TAZ85" s="168"/>
      <c r="TBA85" s="168"/>
      <c r="TBB85" s="169"/>
      <c r="TBC85" s="199"/>
      <c r="TBD85" s="15"/>
      <c r="TBE85" s="15"/>
      <c r="TBF85" s="197"/>
      <c r="TBG85" s="197"/>
      <c r="TBH85" s="197"/>
      <c r="TBI85" s="197"/>
      <c r="TBJ85" s="197"/>
      <c r="TBK85" s="197"/>
      <c r="TBL85" s="144"/>
      <c r="TBM85" s="198"/>
      <c r="TBN85" s="197"/>
      <c r="TBO85" s="168"/>
      <c r="TBP85" s="168"/>
      <c r="TBQ85" s="169"/>
      <c r="TBR85" s="199"/>
      <c r="TBS85" s="15"/>
      <c r="TBT85" s="15"/>
      <c r="TBU85" s="197"/>
      <c r="TBV85" s="197"/>
      <c r="TBW85" s="197"/>
      <c r="TBX85" s="197"/>
      <c r="TBY85" s="197"/>
      <c r="TBZ85" s="197"/>
      <c r="TCA85" s="144"/>
      <c r="TCB85" s="198"/>
      <c r="TCC85" s="197"/>
      <c r="TCD85" s="168"/>
      <c r="TCE85" s="168"/>
      <c r="TCF85" s="169"/>
      <c r="TCG85" s="199"/>
      <c r="TCH85" s="15"/>
      <c r="TCI85" s="15"/>
      <c r="TCJ85" s="197"/>
      <c r="TCK85" s="197"/>
      <c r="TCL85" s="197"/>
      <c r="TCM85" s="197"/>
      <c r="TCN85" s="197"/>
      <c r="TCO85" s="197"/>
      <c r="TCP85" s="144"/>
      <c r="TCQ85" s="198"/>
      <c r="TCR85" s="197"/>
      <c r="TCS85" s="168"/>
      <c r="TCT85" s="168"/>
      <c r="TCU85" s="169"/>
      <c r="TCV85" s="199"/>
      <c r="TCW85" s="15"/>
      <c r="TCX85" s="15"/>
      <c r="TCY85" s="197"/>
      <c r="TCZ85" s="197"/>
      <c r="TDA85" s="197"/>
      <c r="TDB85" s="197"/>
      <c r="TDC85" s="197"/>
      <c r="TDD85" s="197"/>
      <c r="TDE85" s="144"/>
      <c r="TDF85" s="198"/>
      <c r="TDG85" s="197"/>
      <c r="TDH85" s="168"/>
      <c r="TDI85" s="168"/>
      <c r="TDJ85" s="169"/>
      <c r="TDK85" s="199"/>
      <c r="TDL85" s="15"/>
      <c r="TDM85" s="15"/>
      <c r="TDN85" s="197"/>
      <c r="TDO85" s="197"/>
      <c r="TDP85" s="197"/>
      <c r="TDQ85" s="197"/>
      <c r="TDR85" s="197"/>
      <c r="TDS85" s="197"/>
      <c r="TDT85" s="144"/>
      <c r="TDU85" s="198"/>
      <c r="TDV85" s="197"/>
      <c r="TDW85" s="168"/>
      <c r="TDX85" s="168"/>
      <c r="TDY85" s="169"/>
      <c r="TDZ85" s="199"/>
      <c r="TEA85" s="15"/>
      <c r="TEB85" s="15"/>
      <c r="TEC85" s="197"/>
      <c r="TED85" s="197"/>
      <c r="TEE85" s="197"/>
      <c r="TEF85" s="197"/>
      <c r="TEG85" s="197"/>
      <c r="TEH85" s="197"/>
      <c r="TEI85" s="144"/>
      <c r="TEJ85" s="198"/>
      <c r="TEK85" s="197"/>
      <c r="TEL85" s="168"/>
      <c r="TEM85" s="168"/>
      <c r="TEN85" s="169"/>
      <c r="TEO85" s="199"/>
      <c r="TEP85" s="15"/>
      <c r="TEQ85" s="15"/>
      <c r="TER85" s="197"/>
      <c r="TES85" s="197"/>
      <c r="TET85" s="197"/>
      <c r="TEU85" s="197"/>
      <c r="TEV85" s="197"/>
      <c r="TEW85" s="197"/>
      <c r="TEX85" s="144"/>
      <c r="TEY85" s="198"/>
      <c r="TEZ85" s="197"/>
      <c r="TFA85" s="168"/>
      <c r="TFB85" s="168"/>
      <c r="TFC85" s="169"/>
      <c r="TFD85" s="199"/>
      <c r="TFE85" s="15"/>
      <c r="TFF85" s="15"/>
      <c r="TFG85" s="197"/>
      <c r="TFH85" s="197"/>
      <c r="TFI85" s="197"/>
      <c r="TFJ85" s="197"/>
      <c r="TFK85" s="197"/>
      <c r="TFL85" s="197"/>
      <c r="TFM85" s="144"/>
      <c r="TFN85" s="198"/>
      <c r="TFO85" s="197"/>
      <c r="TFP85" s="168"/>
      <c r="TFQ85" s="168"/>
      <c r="TFR85" s="169"/>
      <c r="TFS85" s="199"/>
      <c r="TFT85" s="15"/>
      <c r="TFU85" s="15"/>
      <c r="TFV85" s="197"/>
      <c r="TFW85" s="197"/>
      <c r="TFX85" s="197"/>
      <c r="TFY85" s="197"/>
      <c r="TFZ85" s="197"/>
      <c r="TGA85" s="197"/>
      <c r="TGB85" s="144"/>
      <c r="TGC85" s="198"/>
      <c r="TGD85" s="197"/>
      <c r="TGE85" s="168"/>
      <c r="TGF85" s="168"/>
      <c r="TGG85" s="169"/>
      <c r="TGH85" s="199"/>
      <c r="TGI85" s="15"/>
      <c r="TGJ85" s="15"/>
      <c r="TGK85" s="197"/>
      <c r="TGL85" s="197"/>
      <c r="TGM85" s="197"/>
      <c r="TGN85" s="197"/>
      <c r="TGO85" s="197"/>
      <c r="TGP85" s="197"/>
      <c r="TGQ85" s="144"/>
      <c r="TGR85" s="198"/>
      <c r="TGS85" s="197"/>
      <c r="TGT85" s="168"/>
      <c r="TGU85" s="168"/>
      <c r="TGV85" s="169"/>
      <c r="TGW85" s="199"/>
      <c r="TGX85" s="15"/>
      <c r="TGY85" s="15"/>
      <c r="TGZ85" s="197"/>
      <c r="THA85" s="197"/>
      <c r="THB85" s="197"/>
      <c r="THC85" s="197"/>
      <c r="THD85" s="197"/>
      <c r="THE85" s="197"/>
      <c r="THF85" s="144"/>
      <c r="THG85" s="198"/>
      <c r="THH85" s="197"/>
      <c r="THI85" s="168"/>
      <c r="THJ85" s="168"/>
      <c r="THK85" s="169"/>
      <c r="THL85" s="199"/>
      <c r="THM85" s="15"/>
      <c r="THN85" s="15"/>
      <c r="THO85" s="197"/>
      <c r="THP85" s="197"/>
      <c r="THQ85" s="197"/>
      <c r="THR85" s="197"/>
      <c r="THS85" s="197"/>
      <c r="THT85" s="197"/>
      <c r="THU85" s="144"/>
      <c r="THV85" s="198"/>
      <c r="THW85" s="197"/>
      <c r="THX85" s="168"/>
      <c r="THY85" s="168"/>
      <c r="THZ85" s="169"/>
      <c r="TIA85" s="199"/>
      <c r="TIB85" s="15"/>
      <c r="TIC85" s="15"/>
      <c r="TID85" s="197"/>
      <c r="TIE85" s="197"/>
      <c r="TIF85" s="197"/>
      <c r="TIG85" s="197"/>
      <c r="TIH85" s="197"/>
      <c r="TII85" s="197"/>
      <c r="TIJ85" s="144"/>
      <c r="TIK85" s="198"/>
      <c r="TIL85" s="197"/>
      <c r="TIM85" s="168"/>
      <c r="TIN85" s="168"/>
      <c r="TIO85" s="169"/>
      <c r="TIP85" s="199"/>
      <c r="TIQ85" s="15"/>
      <c r="TIR85" s="15"/>
      <c r="TIS85" s="197"/>
      <c r="TIT85" s="197"/>
      <c r="TIU85" s="197"/>
      <c r="TIV85" s="197"/>
      <c r="TIW85" s="197"/>
      <c r="TIX85" s="197"/>
      <c r="TIY85" s="144"/>
      <c r="TIZ85" s="198"/>
      <c r="TJA85" s="197"/>
      <c r="TJB85" s="168"/>
      <c r="TJC85" s="168"/>
      <c r="TJD85" s="169"/>
      <c r="TJE85" s="199"/>
      <c r="TJF85" s="15"/>
      <c r="TJG85" s="15"/>
      <c r="TJH85" s="197"/>
      <c r="TJI85" s="197"/>
      <c r="TJJ85" s="197"/>
      <c r="TJK85" s="197"/>
      <c r="TJL85" s="197"/>
      <c r="TJM85" s="197"/>
      <c r="TJN85" s="144"/>
      <c r="TJO85" s="198"/>
      <c r="TJP85" s="197"/>
      <c r="TJQ85" s="168"/>
      <c r="TJR85" s="168"/>
      <c r="TJS85" s="169"/>
      <c r="TJT85" s="199"/>
      <c r="TJU85" s="15"/>
      <c r="TJV85" s="15"/>
      <c r="TJW85" s="197"/>
      <c r="TJX85" s="197"/>
      <c r="TJY85" s="197"/>
      <c r="TJZ85" s="197"/>
      <c r="TKA85" s="197"/>
      <c r="TKB85" s="197"/>
      <c r="TKC85" s="144"/>
      <c r="TKD85" s="198"/>
      <c r="TKE85" s="197"/>
      <c r="TKF85" s="168"/>
      <c r="TKG85" s="168"/>
      <c r="TKH85" s="169"/>
      <c r="TKI85" s="199"/>
      <c r="TKJ85" s="15"/>
      <c r="TKK85" s="15"/>
      <c r="TKL85" s="197"/>
      <c r="TKM85" s="197"/>
      <c r="TKN85" s="197"/>
      <c r="TKO85" s="197"/>
      <c r="TKP85" s="197"/>
      <c r="TKQ85" s="197"/>
      <c r="TKR85" s="144"/>
      <c r="TKS85" s="198"/>
      <c r="TKT85" s="197"/>
      <c r="TKU85" s="168"/>
      <c r="TKV85" s="168"/>
      <c r="TKW85" s="169"/>
      <c r="TKX85" s="199"/>
      <c r="TKY85" s="15"/>
      <c r="TKZ85" s="15"/>
      <c r="TLA85" s="197"/>
      <c r="TLB85" s="197"/>
      <c r="TLC85" s="197"/>
      <c r="TLD85" s="197"/>
      <c r="TLE85" s="197"/>
      <c r="TLF85" s="197"/>
      <c r="TLG85" s="144"/>
      <c r="TLH85" s="198"/>
      <c r="TLI85" s="197"/>
      <c r="TLJ85" s="168"/>
      <c r="TLK85" s="168"/>
      <c r="TLL85" s="169"/>
      <c r="TLM85" s="199"/>
      <c r="TLN85" s="15"/>
      <c r="TLO85" s="15"/>
      <c r="TLP85" s="197"/>
      <c r="TLQ85" s="197"/>
      <c r="TLR85" s="197"/>
      <c r="TLS85" s="197"/>
      <c r="TLT85" s="197"/>
      <c r="TLU85" s="197"/>
      <c r="TLV85" s="144"/>
      <c r="TLW85" s="198"/>
      <c r="TLX85" s="197"/>
      <c r="TLY85" s="168"/>
      <c r="TLZ85" s="168"/>
      <c r="TMA85" s="169"/>
      <c r="TMB85" s="199"/>
      <c r="TMC85" s="15"/>
      <c r="TMD85" s="15"/>
      <c r="TME85" s="197"/>
      <c r="TMF85" s="197"/>
      <c r="TMG85" s="197"/>
      <c r="TMH85" s="197"/>
      <c r="TMI85" s="197"/>
      <c r="TMJ85" s="197"/>
      <c r="TMK85" s="144"/>
      <c r="TML85" s="198"/>
      <c r="TMM85" s="197"/>
      <c r="TMN85" s="168"/>
      <c r="TMO85" s="168"/>
      <c r="TMP85" s="169"/>
      <c r="TMQ85" s="199"/>
      <c r="TMR85" s="15"/>
      <c r="TMS85" s="15"/>
      <c r="TMT85" s="197"/>
      <c r="TMU85" s="197"/>
      <c r="TMV85" s="197"/>
      <c r="TMW85" s="197"/>
      <c r="TMX85" s="197"/>
      <c r="TMY85" s="197"/>
      <c r="TMZ85" s="144"/>
      <c r="TNA85" s="198"/>
      <c r="TNB85" s="197"/>
      <c r="TNC85" s="168"/>
      <c r="TND85" s="168"/>
      <c r="TNE85" s="169"/>
      <c r="TNF85" s="199"/>
      <c r="TNG85" s="15"/>
      <c r="TNH85" s="15"/>
      <c r="TNI85" s="197"/>
      <c r="TNJ85" s="197"/>
      <c r="TNK85" s="197"/>
      <c r="TNL85" s="197"/>
      <c r="TNM85" s="197"/>
      <c r="TNN85" s="197"/>
      <c r="TNO85" s="144"/>
      <c r="TNP85" s="198"/>
      <c r="TNQ85" s="197"/>
      <c r="TNR85" s="168"/>
      <c r="TNS85" s="168"/>
      <c r="TNT85" s="169"/>
      <c r="TNU85" s="199"/>
      <c r="TNV85" s="15"/>
      <c r="TNW85" s="15"/>
      <c r="TNX85" s="197"/>
      <c r="TNY85" s="197"/>
      <c r="TNZ85" s="197"/>
      <c r="TOA85" s="197"/>
      <c r="TOB85" s="197"/>
      <c r="TOC85" s="197"/>
      <c r="TOD85" s="144"/>
      <c r="TOE85" s="198"/>
      <c r="TOF85" s="197"/>
      <c r="TOG85" s="168"/>
      <c r="TOH85" s="168"/>
      <c r="TOI85" s="169"/>
      <c r="TOJ85" s="199"/>
      <c r="TOK85" s="15"/>
      <c r="TOL85" s="15"/>
      <c r="TOM85" s="197"/>
      <c r="TON85" s="197"/>
      <c r="TOO85" s="197"/>
      <c r="TOP85" s="197"/>
      <c r="TOQ85" s="197"/>
      <c r="TOR85" s="197"/>
      <c r="TOS85" s="144"/>
      <c r="TOT85" s="198"/>
      <c r="TOU85" s="197"/>
      <c r="TOV85" s="168"/>
      <c r="TOW85" s="168"/>
      <c r="TOX85" s="169"/>
      <c r="TOY85" s="199"/>
      <c r="TOZ85" s="15"/>
      <c r="TPA85" s="15"/>
      <c r="TPB85" s="197"/>
      <c r="TPC85" s="197"/>
      <c r="TPD85" s="197"/>
      <c r="TPE85" s="197"/>
      <c r="TPF85" s="197"/>
      <c r="TPG85" s="197"/>
      <c r="TPH85" s="144"/>
      <c r="TPI85" s="198"/>
      <c r="TPJ85" s="197"/>
      <c r="TPK85" s="168"/>
      <c r="TPL85" s="168"/>
      <c r="TPM85" s="169"/>
      <c r="TPN85" s="199"/>
      <c r="TPO85" s="15"/>
      <c r="TPP85" s="15"/>
      <c r="TPQ85" s="197"/>
      <c r="TPR85" s="197"/>
      <c r="TPS85" s="197"/>
      <c r="TPT85" s="197"/>
      <c r="TPU85" s="197"/>
      <c r="TPV85" s="197"/>
      <c r="TPW85" s="144"/>
      <c r="TPX85" s="198"/>
      <c r="TPY85" s="197"/>
      <c r="TPZ85" s="168"/>
      <c r="TQA85" s="168"/>
      <c r="TQB85" s="169"/>
      <c r="TQC85" s="199"/>
      <c r="TQD85" s="15"/>
      <c r="TQE85" s="15"/>
      <c r="TQF85" s="197"/>
      <c r="TQG85" s="197"/>
      <c r="TQH85" s="197"/>
      <c r="TQI85" s="197"/>
      <c r="TQJ85" s="197"/>
      <c r="TQK85" s="197"/>
      <c r="TQL85" s="144"/>
      <c r="TQM85" s="198"/>
      <c r="TQN85" s="197"/>
      <c r="TQO85" s="168"/>
      <c r="TQP85" s="168"/>
      <c r="TQQ85" s="169"/>
      <c r="TQR85" s="199"/>
      <c r="TQS85" s="15"/>
      <c r="TQT85" s="15"/>
      <c r="TQU85" s="197"/>
      <c r="TQV85" s="197"/>
      <c r="TQW85" s="197"/>
      <c r="TQX85" s="197"/>
      <c r="TQY85" s="197"/>
      <c r="TQZ85" s="197"/>
      <c r="TRA85" s="144"/>
      <c r="TRB85" s="198"/>
      <c r="TRC85" s="197"/>
      <c r="TRD85" s="168"/>
      <c r="TRE85" s="168"/>
      <c r="TRF85" s="169"/>
      <c r="TRG85" s="199"/>
      <c r="TRH85" s="15"/>
      <c r="TRI85" s="15"/>
      <c r="TRJ85" s="197"/>
      <c r="TRK85" s="197"/>
      <c r="TRL85" s="197"/>
      <c r="TRM85" s="197"/>
      <c r="TRN85" s="197"/>
      <c r="TRO85" s="197"/>
      <c r="TRP85" s="144"/>
      <c r="TRQ85" s="198"/>
      <c r="TRR85" s="197"/>
      <c r="TRS85" s="168"/>
      <c r="TRT85" s="168"/>
      <c r="TRU85" s="169"/>
      <c r="TRV85" s="199"/>
      <c r="TRW85" s="15"/>
      <c r="TRX85" s="15"/>
      <c r="TRY85" s="197"/>
      <c r="TRZ85" s="197"/>
      <c r="TSA85" s="197"/>
      <c r="TSB85" s="197"/>
      <c r="TSC85" s="197"/>
      <c r="TSD85" s="197"/>
      <c r="TSE85" s="144"/>
      <c r="TSF85" s="198"/>
      <c r="TSG85" s="197"/>
      <c r="TSH85" s="168"/>
      <c r="TSI85" s="168"/>
      <c r="TSJ85" s="169"/>
      <c r="TSK85" s="199"/>
      <c r="TSL85" s="15"/>
      <c r="TSM85" s="15"/>
      <c r="TSN85" s="197"/>
      <c r="TSO85" s="197"/>
      <c r="TSP85" s="197"/>
      <c r="TSQ85" s="197"/>
      <c r="TSR85" s="197"/>
      <c r="TSS85" s="197"/>
      <c r="TST85" s="144"/>
      <c r="TSU85" s="198"/>
      <c r="TSV85" s="197"/>
      <c r="TSW85" s="168"/>
      <c r="TSX85" s="168"/>
      <c r="TSY85" s="169"/>
      <c r="TSZ85" s="199"/>
      <c r="TTA85" s="15"/>
      <c r="TTB85" s="15"/>
      <c r="TTC85" s="197"/>
      <c r="TTD85" s="197"/>
      <c r="TTE85" s="197"/>
      <c r="TTF85" s="197"/>
      <c r="TTG85" s="197"/>
      <c r="TTH85" s="197"/>
      <c r="TTI85" s="144"/>
      <c r="TTJ85" s="198"/>
      <c r="TTK85" s="197"/>
      <c r="TTL85" s="168"/>
      <c r="TTM85" s="168"/>
      <c r="TTN85" s="169"/>
      <c r="TTO85" s="199"/>
      <c r="TTP85" s="15"/>
      <c r="TTQ85" s="15"/>
      <c r="TTR85" s="197"/>
      <c r="TTS85" s="197"/>
      <c r="TTT85" s="197"/>
      <c r="TTU85" s="197"/>
      <c r="TTV85" s="197"/>
      <c r="TTW85" s="197"/>
      <c r="TTX85" s="144"/>
      <c r="TTY85" s="198"/>
      <c r="TTZ85" s="197"/>
      <c r="TUA85" s="168"/>
      <c r="TUB85" s="168"/>
      <c r="TUC85" s="169"/>
      <c r="TUD85" s="199"/>
      <c r="TUE85" s="15"/>
      <c r="TUF85" s="15"/>
      <c r="TUG85" s="197"/>
      <c r="TUH85" s="197"/>
      <c r="TUI85" s="197"/>
      <c r="TUJ85" s="197"/>
      <c r="TUK85" s="197"/>
      <c r="TUL85" s="197"/>
      <c r="TUM85" s="144"/>
      <c r="TUN85" s="198"/>
      <c r="TUO85" s="197"/>
      <c r="TUP85" s="168"/>
      <c r="TUQ85" s="168"/>
      <c r="TUR85" s="169"/>
      <c r="TUS85" s="199"/>
      <c r="TUT85" s="15"/>
      <c r="TUU85" s="15"/>
      <c r="TUV85" s="197"/>
      <c r="TUW85" s="197"/>
      <c r="TUX85" s="197"/>
      <c r="TUY85" s="197"/>
      <c r="TUZ85" s="197"/>
      <c r="TVA85" s="197"/>
      <c r="TVB85" s="144"/>
      <c r="TVC85" s="198"/>
      <c r="TVD85" s="197"/>
      <c r="TVE85" s="168"/>
      <c r="TVF85" s="168"/>
      <c r="TVG85" s="169"/>
      <c r="TVH85" s="199"/>
      <c r="TVI85" s="15"/>
      <c r="TVJ85" s="15"/>
      <c r="TVK85" s="197"/>
      <c r="TVL85" s="197"/>
      <c r="TVM85" s="197"/>
      <c r="TVN85" s="197"/>
      <c r="TVO85" s="197"/>
      <c r="TVP85" s="197"/>
      <c r="TVQ85" s="144"/>
      <c r="TVR85" s="198"/>
      <c r="TVS85" s="197"/>
      <c r="TVT85" s="168"/>
      <c r="TVU85" s="168"/>
      <c r="TVV85" s="169"/>
      <c r="TVW85" s="199"/>
      <c r="TVX85" s="15"/>
      <c r="TVY85" s="15"/>
      <c r="TVZ85" s="197"/>
      <c r="TWA85" s="197"/>
      <c r="TWB85" s="197"/>
      <c r="TWC85" s="197"/>
      <c r="TWD85" s="197"/>
      <c r="TWE85" s="197"/>
      <c r="TWF85" s="144"/>
      <c r="TWG85" s="198"/>
      <c r="TWH85" s="197"/>
      <c r="TWI85" s="168"/>
      <c r="TWJ85" s="168"/>
      <c r="TWK85" s="169"/>
      <c r="TWL85" s="199"/>
      <c r="TWM85" s="15"/>
      <c r="TWN85" s="15"/>
      <c r="TWO85" s="197"/>
      <c r="TWP85" s="197"/>
      <c r="TWQ85" s="197"/>
      <c r="TWR85" s="197"/>
      <c r="TWS85" s="197"/>
      <c r="TWT85" s="197"/>
      <c r="TWU85" s="144"/>
      <c r="TWV85" s="198"/>
      <c r="TWW85" s="197"/>
      <c r="TWX85" s="168"/>
      <c r="TWY85" s="168"/>
      <c r="TWZ85" s="169"/>
      <c r="TXA85" s="199"/>
      <c r="TXB85" s="15"/>
      <c r="TXC85" s="15"/>
      <c r="TXD85" s="197"/>
      <c r="TXE85" s="197"/>
      <c r="TXF85" s="197"/>
      <c r="TXG85" s="197"/>
      <c r="TXH85" s="197"/>
      <c r="TXI85" s="197"/>
      <c r="TXJ85" s="144"/>
      <c r="TXK85" s="198"/>
      <c r="TXL85" s="197"/>
      <c r="TXM85" s="168"/>
      <c r="TXN85" s="168"/>
      <c r="TXO85" s="169"/>
      <c r="TXP85" s="199"/>
      <c r="TXQ85" s="15"/>
      <c r="TXR85" s="15"/>
      <c r="TXS85" s="197"/>
      <c r="TXT85" s="197"/>
      <c r="TXU85" s="197"/>
      <c r="TXV85" s="197"/>
      <c r="TXW85" s="197"/>
      <c r="TXX85" s="197"/>
      <c r="TXY85" s="144"/>
      <c r="TXZ85" s="198"/>
      <c r="TYA85" s="197"/>
      <c r="TYB85" s="168"/>
      <c r="TYC85" s="168"/>
      <c r="TYD85" s="169"/>
      <c r="TYE85" s="199"/>
      <c r="TYF85" s="15"/>
      <c r="TYG85" s="15"/>
      <c r="TYH85" s="197"/>
      <c r="TYI85" s="197"/>
      <c r="TYJ85" s="197"/>
      <c r="TYK85" s="197"/>
      <c r="TYL85" s="197"/>
      <c r="TYM85" s="197"/>
      <c r="TYN85" s="144"/>
      <c r="TYO85" s="198"/>
      <c r="TYP85" s="197"/>
      <c r="TYQ85" s="168"/>
      <c r="TYR85" s="168"/>
      <c r="TYS85" s="169"/>
      <c r="TYT85" s="199"/>
      <c r="TYU85" s="15"/>
      <c r="TYV85" s="15"/>
      <c r="TYW85" s="197"/>
      <c r="TYX85" s="197"/>
      <c r="TYY85" s="197"/>
      <c r="TYZ85" s="197"/>
      <c r="TZA85" s="197"/>
      <c r="TZB85" s="197"/>
      <c r="TZC85" s="144"/>
      <c r="TZD85" s="198"/>
      <c r="TZE85" s="197"/>
      <c r="TZF85" s="168"/>
      <c r="TZG85" s="168"/>
      <c r="TZH85" s="169"/>
      <c r="TZI85" s="199"/>
      <c r="TZJ85" s="15"/>
      <c r="TZK85" s="15"/>
      <c r="TZL85" s="197"/>
      <c r="TZM85" s="197"/>
      <c r="TZN85" s="197"/>
      <c r="TZO85" s="197"/>
      <c r="TZP85" s="197"/>
      <c r="TZQ85" s="197"/>
      <c r="TZR85" s="144"/>
      <c r="TZS85" s="198"/>
      <c r="TZT85" s="197"/>
      <c r="TZU85" s="168"/>
      <c r="TZV85" s="168"/>
      <c r="TZW85" s="169"/>
      <c r="TZX85" s="199"/>
      <c r="TZY85" s="15"/>
      <c r="TZZ85" s="15"/>
      <c r="UAA85" s="197"/>
      <c r="UAB85" s="197"/>
      <c r="UAC85" s="197"/>
      <c r="UAD85" s="197"/>
      <c r="UAE85" s="197"/>
      <c r="UAF85" s="197"/>
      <c r="UAG85" s="144"/>
      <c r="UAH85" s="198"/>
      <c r="UAI85" s="197"/>
      <c r="UAJ85" s="168"/>
      <c r="UAK85" s="168"/>
      <c r="UAL85" s="169"/>
      <c r="UAM85" s="199"/>
      <c r="UAN85" s="15"/>
      <c r="UAO85" s="15"/>
      <c r="UAP85" s="197"/>
      <c r="UAQ85" s="197"/>
      <c r="UAR85" s="197"/>
      <c r="UAS85" s="197"/>
      <c r="UAT85" s="197"/>
      <c r="UAU85" s="197"/>
      <c r="UAV85" s="144"/>
      <c r="UAW85" s="198"/>
      <c r="UAX85" s="197"/>
      <c r="UAY85" s="168"/>
      <c r="UAZ85" s="168"/>
      <c r="UBA85" s="169"/>
      <c r="UBB85" s="199"/>
      <c r="UBC85" s="15"/>
      <c r="UBD85" s="15"/>
      <c r="UBE85" s="197"/>
      <c r="UBF85" s="197"/>
      <c r="UBG85" s="197"/>
      <c r="UBH85" s="197"/>
      <c r="UBI85" s="197"/>
      <c r="UBJ85" s="197"/>
      <c r="UBK85" s="144"/>
      <c r="UBL85" s="198"/>
      <c r="UBM85" s="197"/>
      <c r="UBN85" s="168"/>
      <c r="UBO85" s="168"/>
      <c r="UBP85" s="169"/>
      <c r="UBQ85" s="199"/>
      <c r="UBR85" s="15"/>
      <c r="UBS85" s="15"/>
      <c r="UBT85" s="197"/>
      <c r="UBU85" s="197"/>
      <c r="UBV85" s="197"/>
      <c r="UBW85" s="197"/>
      <c r="UBX85" s="197"/>
      <c r="UBY85" s="197"/>
      <c r="UBZ85" s="144"/>
      <c r="UCA85" s="198"/>
      <c r="UCB85" s="197"/>
      <c r="UCC85" s="168"/>
      <c r="UCD85" s="168"/>
      <c r="UCE85" s="169"/>
      <c r="UCF85" s="199"/>
      <c r="UCG85" s="15"/>
      <c r="UCH85" s="15"/>
      <c r="UCI85" s="197"/>
      <c r="UCJ85" s="197"/>
      <c r="UCK85" s="197"/>
      <c r="UCL85" s="197"/>
      <c r="UCM85" s="197"/>
      <c r="UCN85" s="197"/>
      <c r="UCO85" s="144"/>
      <c r="UCP85" s="198"/>
      <c r="UCQ85" s="197"/>
      <c r="UCR85" s="168"/>
      <c r="UCS85" s="168"/>
      <c r="UCT85" s="169"/>
      <c r="UCU85" s="199"/>
      <c r="UCV85" s="15"/>
      <c r="UCW85" s="15"/>
      <c r="UCX85" s="197"/>
      <c r="UCY85" s="197"/>
      <c r="UCZ85" s="197"/>
      <c r="UDA85" s="197"/>
      <c r="UDB85" s="197"/>
      <c r="UDC85" s="197"/>
      <c r="UDD85" s="144"/>
      <c r="UDE85" s="198"/>
      <c r="UDF85" s="197"/>
      <c r="UDG85" s="168"/>
      <c r="UDH85" s="168"/>
      <c r="UDI85" s="169"/>
      <c r="UDJ85" s="199"/>
      <c r="UDK85" s="15"/>
      <c r="UDL85" s="15"/>
      <c r="UDM85" s="197"/>
      <c r="UDN85" s="197"/>
      <c r="UDO85" s="197"/>
      <c r="UDP85" s="197"/>
      <c r="UDQ85" s="197"/>
      <c r="UDR85" s="197"/>
      <c r="UDS85" s="144"/>
      <c r="UDT85" s="198"/>
      <c r="UDU85" s="197"/>
      <c r="UDV85" s="168"/>
      <c r="UDW85" s="168"/>
      <c r="UDX85" s="169"/>
      <c r="UDY85" s="199"/>
      <c r="UDZ85" s="15"/>
      <c r="UEA85" s="15"/>
      <c r="UEB85" s="197"/>
      <c r="UEC85" s="197"/>
      <c r="UED85" s="197"/>
      <c r="UEE85" s="197"/>
      <c r="UEF85" s="197"/>
      <c r="UEG85" s="197"/>
      <c r="UEH85" s="144"/>
      <c r="UEI85" s="198"/>
      <c r="UEJ85" s="197"/>
      <c r="UEK85" s="168"/>
      <c r="UEL85" s="168"/>
      <c r="UEM85" s="169"/>
      <c r="UEN85" s="199"/>
      <c r="UEO85" s="15"/>
      <c r="UEP85" s="15"/>
      <c r="UEQ85" s="197"/>
      <c r="UER85" s="197"/>
      <c r="UES85" s="197"/>
      <c r="UET85" s="197"/>
      <c r="UEU85" s="197"/>
      <c r="UEV85" s="197"/>
      <c r="UEW85" s="144"/>
      <c r="UEX85" s="198"/>
      <c r="UEY85" s="197"/>
      <c r="UEZ85" s="168"/>
      <c r="UFA85" s="168"/>
      <c r="UFB85" s="169"/>
      <c r="UFC85" s="199"/>
      <c r="UFD85" s="15"/>
      <c r="UFE85" s="15"/>
      <c r="UFF85" s="197"/>
      <c r="UFG85" s="197"/>
      <c r="UFH85" s="197"/>
      <c r="UFI85" s="197"/>
      <c r="UFJ85" s="197"/>
      <c r="UFK85" s="197"/>
      <c r="UFL85" s="144"/>
      <c r="UFM85" s="198"/>
      <c r="UFN85" s="197"/>
      <c r="UFO85" s="168"/>
      <c r="UFP85" s="168"/>
      <c r="UFQ85" s="169"/>
      <c r="UFR85" s="199"/>
      <c r="UFS85" s="15"/>
      <c r="UFT85" s="15"/>
      <c r="UFU85" s="197"/>
      <c r="UFV85" s="197"/>
      <c r="UFW85" s="197"/>
      <c r="UFX85" s="197"/>
      <c r="UFY85" s="197"/>
      <c r="UFZ85" s="197"/>
      <c r="UGA85" s="144"/>
      <c r="UGB85" s="198"/>
      <c r="UGC85" s="197"/>
      <c r="UGD85" s="168"/>
      <c r="UGE85" s="168"/>
      <c r="UGF85" s="169"/>
      <c r="UGG85" s="199"/>
      <c r="UGH85" s="15"/>
      <c r="UGI85" s="15"/>
      <c r="UGJ85" s="197"/>
      <c r="UGK85" s="197"/>
      <c r="UGL85" s="197"/>
      <c r="UGM85" s="197"/>
      <c r="UGN85" s="197"/>
      <c r="UGO85" s="197"/>
      <c r="UGP85" s="144"/>
      <c r="UGQ85" s="198"/>
      <c r="UGR85" s="197"/>
      <c r="UGS85" s="168"/>
      <c r="UGT85" s="168"/>
      <c r="UGU85" s="169"/>
      <c r="UGV85" s="199"/>
      <c r="UGW85" s="15"/>
      <c r="UGX85" s="15"/>
      <c r="UGY85" s="197"/>
      <c r="UGZ85" s="197"/>
      <c r="UHA85" s="197"/>
      <c r="UHB85" s="197"/>
      <c r="UHC85" s="197"/>
      <c r="UHD85" s="197"/>
      <c r="UHE85" s="144"/>
      <c r="UHF85" s="198"/>
      <c r="UHG85" s="197"/>
      <c r="UHH85" s="168"/>
      <c r="UHI85" s="168"/>
      <c r="UHJ85" s="169"/>
      <c r="UHK85" s="199"/>
      <c r="UHL85" s="15"/>
      <c r="UHM85" s="15"/>
      <c r="UHN85" s="197"/>
      <c r="UHO85" s="197"/>
      <c r="UHP85" s="197"/>
      <c r="UHQ85" s="197"/>
      <c r="UHR85" s="197"/>
      <c r="UHS85" s="197"/>
      <c r="UHT85" s="144"/>
      <c r="UHU85" s="198"/>
      <c r="UHV85" s="197"/>
      <c r="UHW85" s="168"/>
      <c r="UHX85" s="168"/>
      <c r="UHY85" s="169"/>
      <c r="UHZ85" s="199"/>
      <c r="UIA85" s="15"/>
      <c r="UIB85" s="15"/>
      <c r="UIC85" s="197"/>
      <c r="UID85" s="197"/>
      <c r="UIE85" s="197"/>
      <c r="UIF85" s="197"/>
      <c r="UIG85" s="197"/>
      <c r="UIH85" s="197"/>
      <c r="UII85" s="144"/>
      <c r="UIJ85" s="198"/>
      <c r="UIK85" s="197"/>
      <c r="UIL85" s="168"/>
      <c r="UIM85" s="168"/>
      <c r="UIN85" s="169"/>
      <c r="UIO85" s="199"/>
      <c r="UIP85" s="15"/>
      <c r="UIQ85" s="15"/>
      <c r="UIR85" s="197"/>
      <c r="UIS85" s="197"/>
      <c r="UIT85" s="197"/>
      <c r="UIU85" s="197"/>
      <c r="UIV85" s="197"/>
      <c r="UIW85" s="197"/>
      <c r="UIX85" s="144"/>
      <c r="UIY85" s="198"/>
      <c r="UIZ85" s="197"/>
      <c r="UJA85" s="168"/>
      <c r="UJB85" s="168"/>
      <c r="UJC85" s="169"/>
      <c r="UJD85" s="199"/>
      <c r="UJE85" s="15"/>
      <c r="UJF85" s="15"/>
      <c r="UJG85" s="197"/>
      <c r="UJH85" s="197"/>
      <c r="UJI85" s="197"/>
      <c r="UJJ85" s="197"/>
      <c r="UJK85" s="197"/>
      <c r="UJL85" s="197"/>
      <c r="UJM85" s="144"/>
      <c r="UJN85" s="198"/>
      <c r="UJO85" s="197"/>
      <c r="UJP85" s="168"/>
      <c r="UJQ85" s="168"/>
      <c r="UJR85" s="169"/>
      <c r="UJS85" s="199"/>
      <c r="UJT85" s="15"/>
      <c r="UJU85" s="15"/>
      <c r="UJV85" s="197"/>
      <c r="UJW85" s="197"/>
      <c r="UJX85" s="197"/>
      <c r="UJY85" s="197"/>
      <c r="UJZ85" s="197"/>
      <c r="UKA85" s="197"/>
      <c r="UKB85" s="144"/>
      <c r="UKC85" s="198"/>
      <c r="UKD85" s="197"/>
      <c r="UKE85" s="168"/>
      <c r="UKF85" s="168"/>
      <c r="UKG85" s="169"/>
      <c r="UKH85" s="199"/>
      <c r="UKI85" s="15"/>
      <c r="UKJ85" s="15"/>
      <c r="UKK85" s="197"/>
      <c r="UKL85" s="197"/>
      <c r="UKM85" s="197"/>
      <c r="UKN85" s="197"/>
      <c r="UKO85" s="197"/>
      <c r="UKP85" s="197"/>
      <c r="UKQ85" s="144"/>
      <c r="UKR85" s="198"/>
      <c r="UKS85" s="197"/>
      <c r="UKT85" s="168"/>
      <c r="UKU85" s="168"/>
      <c r="UKV85" s="169"/>
      <c r="UKW85" s="199"/>
      <c r="UKX85" s="15"/>
      <c r="UKY85" s="15"/>
      <c r="UKZ85" s="197"/>
      <c r="ULA85" s="197"/>
      <c r="ULB85" s="197"/>
      <c r="ULC85" s="197"/>
      <c r="ULD85" s="197"/>
      <c r="ULE85" s="197"/>
      <c r="ULF85" s="144"/>
      <c r="ULG85" s="198"/>
      <c r="ULH85" s="197"/>
      <c r="ULI85" s="168"/>
      <c r="ULJ85" s="168"/>
      <c r="ULK85" s="169"/>
      <c r="ULL85" s="199"/>
      <c r="ULM85" s="15"/>
      <c r="ULN85" s="15"/>
      <c r="ULO85" s="197"/>
      <c r="ULP85" s="197"/>
      <c r="ULQ85" s="197"/>
      <c r="ULR85" s="197"/>
      <c r="ULS85" s="197"/>
      <c r="ULT85" s="197"/>
      <c r="ULU85" s="144"/>
      <c r="ULV85" s="198"/>
      <c r="ULW85" s="197"/>
      <c r="ULX85" s="168"/>
      <c r="ULY85" s="168"/>
      <c r="ULZ85" s="169"/>
      <c r="UMA85" s="199"/>
      <c r="UMB85" s="15"/>
      <c r="UMC85" s="15"/>
      <c r="UMD85" s="197"/>
      <c r="UME85" s="197"/>
      <c r="UMF85" s="197"/>
      <c r="UMG85" s="197"/>
      <c r="UMH85" s="197"/>
      <c r="UMI85" s="197"/>
      <c r="UMJ85" s="144"/>
      <c r="UMK85" s="198"/>
      <c r="UML85" s="197"/>
      <c r="UMM85" s="168"/>
      <c r="UMN85" s="168"/>
      <c r="UMO85" s="169"/>
      <c r="UMP85" s="199"/>
      <c r="UMQ85" s="15"/>
      <c r="UMR85" s="15"/>
      <c r="UMS85" s="197"/>
      <c r="UMT85" s="197"/>
      <c r="UMU85" s="197"/>
      <c r="UMV85" s="197"/>
      <c r="UMW85" s="197"/>
      <c r="UMX85" s="197"/>
      <c r="UMY85" s="144"/>
      <c r="UMZ85" s="198"/>
      <c r="UNA85" s="197"/>
      <c r="UNB85" s="168"/>
      <c r="UNC85" s="168"/>
      <c r="UND85" s="169"/>
      <c r="UNE85" s="199"/>
      <c r="UNF85" s="15"/>
      <c r="UNG85" s="15"/>
      <c r="UNH85" s="197"/>
      <c r="UNI85" s="197"/>
      <c r="UNJ85" s="197"/>
      <c r="UNK85" s="197"/>
      <c r="UNL85" s="197"/>
      <c r="UNM85" s="197"/>
      <c r="UNN85" s="144"/>
      <c r="UNO85" s="198"/>
      <c r="UNP85" s="197"/>
      <c r="UNQ85" s="168"/>
      <c r="UNR85" s="168"/>
      <c r="UNS85" s="169"/>
      <c r="UNT85" s="199"/>
      <c r="UNU85" s="15"/>
      <c r="UNV85" s="15"/>
      <c r="UNW85" s="197"/>
      <c r="UNX85" s="197"/>
      <c r="UNY85" s="197"/>
      <c r="UNZ85" s="197"/>
      <c r="UOA85" s="197"/>
      <c r="UOB85" s="197"/>
      <c r="UOC85" s="144"/>
      <c r="UOD85" s="198"/>
      <c r="UOE85" s="197"/>
      <c r="UOF85" s="168"/>
      <c r="UOG85" s="168"/>
      <c r="UOH85" s="169"/>
      <c r="UOI85" s="199"/>
      <c r="UOJ85" s="15"/>
      <c r="UOK85" s="15"/>
      <c r="UOL85" s="197"/>
      <c r="UOM85" s="197"/>
      <c r="UON85" s="197"/>
      <c r="UOO85" s="197"/>
      <c r="UOP85" s="197"/>
      <c r="UOQ85" s="197"/>
      <c r="UOR85" s="144"/>
      <c r="UOS85" s="198"/>
      <c r="UOT85" s="197"/>
      <c r="UOU85" s="168"/>
      <c r="UOV85" s="168"/>
      <c r="UOW85" s="169"/>
      <c r="UOX85" s="199"/>
      <c r="UOY85" s="15"/>
      <c r="UOZ85" s="15"/>
      <c r="UPA85" s="197"/>
      <c r="UPB85" s="197"/>
      <c r="UPC85" s="197"/>
      <c r="UPD85" s="197"/>
      <c r="UPE85" s="197"/>
      <c r="UPF85" s="197"/>
      <c r="UPG85" s="144"/>
      <c r="UPH85" s="198"/>
      <c r="UPI85" s="197"/>
      <c r="UPJ85" s="168"/>
      <c r="UPK85" s="168"/>
      <c r="UPL85" s="169"/>
      <c r="UPM85" s="199"/>
      <c r="UPN85" s="15"/>
      <c r="UPO85" s="15"/>
      <c r="UPP85" s="197"/>
      <c r="UPQ85" s="197"/>
      <c r="UPR85" s="197"/>
      <c r="UPS85" s="197"/>
      <c r="UPT85" s="197"/>
      <c r="UPU85" s="197"/>
      <c r="UPV85" s="144"/>
      <c r="UPW85" s="198"/>
      <c r="UPX85" s="197"/>
      <c r="UPY85" s="168"/>
      <c r="UPZ85" s="168"/>
      <c r="UQA85" s="169"/>
      <c r="UQB85" s="199"/>
      <c r="UQC85" s="15"/>
      <c r="UQD85" s="15"/>
      <c r="UQE85" s="197"/>
      <c r="UQF85" s="197"/>
      <c r="UQG85" s="197"/>
      <c r="UQH85" s="197"/>
      <c r="UQI85" s="197"/>
      <c r="UQJ85" s="197"/>
      <c r="UQK85" s="144"/>
      <c r="UQL85" s="198"/>
      <c r="UQM85" s="197"/>
      <c r="UQN85" s="168"/>
      <c r="UQO85" s="168"/>
      <c r="UQP85" s="169"/>
      <c r="UQQ85" s="199"/>
      <c r="UQR85" s="15"/>
      <c r="UQS85" s="15"/>
      <c r="UQT85" s="197"/>
      <c r="UQU85" s="197"/>
      <c r="UQV85" s="197"/>
      <c r="UQW85" s="197"/>
      <c r="UQX85" s="197"/>
      <c r="UQY85" s="197"/>
      <c r="UQZ85" s="144"/>
      <c r="URA85" s="198"/>
      <c r="URB85" s="197"/>
      <c r="URC85" s="168"/>
      <c r="URD85" s="168"/>
      <c r="URE85" s="169"/>
      <c r="URF85" s="199"/>
      <c r="URG85" s="15"/>
      <c r="URH85" s="15"/>
      <c r="URI85" s="197"/>
      <c r="URJ85" s="197"/>
      <c r="URK85" s="197"/>
      <c r="URL85" s="197"/>
      <c r="URM85" s="197"/>
      <c r="URN85" s="197"/>
      <c r="URO85" s="144"/>
      <c r="URP85" s="198"/>
      <c r="URQ85" s="197"/>
      <c r="URR85" s="168"/>
      <c r="URS85" s="168"/>
      <c r="URT85" s="169"/>
      <c r="URU85" s="199"/>
      <c r="URV85" s="15"/>
      <c r="URW85" s="15"/>
      <c r="URX85" s="197"/>
      <c r="URY85" s="197"/>
      <c r="URZ85" s="197"/>
      <c r="USA85" s="197"/>
      <c r="USB85" s="197"/>
      <c r="USC85" s="197"/>
      <c r="USD85" s="144"/>
      <c r="USE85" s="198"/>
      <c r="USF85" s="197"/>
      <c r="USG85" s="168"/>
      <c r="USH85" s="168"/>
      <c r="USI85" s="169"/>
      <c r="USJ85" s="199"/>
      <c r="USK85" s="15"/>
      <c r="USL85" s="15"/>
      <c r="USM85" s="197"/>
      <c r="USN85" s="197"/>
      <c r="USO85" s="197"/>
      <c r="USP85" s="197"/>
      <c r="USQ85" s="197"/>
      <c r="USR85" s="197"/>
      <c r="USS85" s="144"/>
      <c r="UST85" s="198"/>
      <c r="USU85" s="197"/>
      <c r="USV85" s="168"/>
      <c r="USW85" s="168"/>
      <c r="USX85" s="169"/>
      <c r="USY85" s="199"/>
      <c r="USZ85" s="15"/>
      <c r="UTA85" s="15"/>
      <c r="UTB85" s="197"/>
      <c r="UTC85" s="197"/>
      <c r="UTD85" s="197"/>
      <c r="UTE85" s="197"/>
      <c r="UTF85" s="197"/>
      <c r="UTG85" s="197"/>
      <c r="UTH85" s="144"/>
      <c r="UTI85" s="198"/>
      <c r="UTJ85" s="197"/>
      <c r="UTK85" s="168"/>
      <c r="UTL85" s="168"/>
      <c r="UTM85" s="169"/>
      <c r="UTN85" s="199"/>
      <c r="UTO85" s="15"/>
      <c r="UTP85" s="15"/>
      <c r="UTQ85" s="197"/>
      <c r="UTR85" s="197"/>
      <c r="UTS85" s="197"/>
      <c r="UTT85" s="197"/>
      <c r="UTU85" s="197"/>
      <c r="UTV85" s="197"/>
      <c r="UTW85" s="144"/>
      <c r="UTX85" s="198"/>
      <c r="UTY85" s="197"/>
      <c r="UTZ85" s="168"/>
      <c r="UUA85" s="168"/>
      <c r="UUB85" s="169"/>
      <c r="UUC85" s="199"/>
      <c r="UUD85" s="15"/>
      <c r="UUE85" s="15"/>
      <c r="UUF85" s="197"/>
      <c r="UUG85" s="197"/>
      <c r="UUH85" s="197"/>
      <c r="UUI85" s="197"/>
      <c r="UUJ85" s="197"/>
      <c r="UUK85" s="197"/>
      <c r="UUL85" s="144"/>
      <c r="UUM85" s="198"/>
      <c r="UUN85" s="197"/>
      <c r="UUO85" s="168"/>
      <c r="UUP85" s="168"/>
      <c r="UUQ85" s="169"/>
      <c r="UUR85" s="199"/>
      <c r="UUS85" s="15"/>
      <c r="UUT85" s="15"/>
      <c r="UUU85" s="197"/>
      <c r="UUV85" s="197"/>
      <c r="UUW85" s="197"/>
      <c r="UUX85" s="197"/>
      <c r="UUY85" s="197"/>
      <c r="UUZ85" s="197"/>
      <c r="UVA85" s="144"/>
      <c r="UVB85" s="198"/>
      <c r="UVC85" s="197"/>
      <c r="UVD85" s="168"/>
      <c r="UVE85" s="168"/>
      <c r="UVF85" s="169"/>
      <c r="UVG85" s="199"/>
      <c r="UVH85" s="15"/>
      <c r="UVI85" s="15"/>
      <c r="UVJ85" s="197"/>
      <c r="UVK85" s="197"/>
      <c r="UVL85" s="197"/>
      <c r="UVM85" s="197"/>
      <c r="UVN85" s="197"/>
      <c r="UVO85" s="197"/>
      <c r="UVP85" s="144"/>
      <c r="UVQ85" s="198"/>
      <c r="UVR85" s="197"/>
      <c r="UVS85" s="168"/>
      <c r="UVT85" s="168"/>
      <c r="UVU85" s="169"/>
      <c r="UVV85" s="199"/>
      <c r="UVW85" s="15"/>
      <c r="UVX85" s="15"/>
      <c r="UVY85" s="197"/>
      <c r="UVZ85" s="197"/>
      <c r="UWA85" s="197"/>
      <c r="UWB85" s="197"/>
      <c r="UWC85" s="197"/>
      <c r="UWD85" s="197"/>
      <c r="UWE85" s="144"/>
      <c r="UWF85" s="198"/>
      <c r="UWG85" s="197"/>
      <c r="UWH85" s="168"/>
      <c r="UWI85" s="168"/>
      <c r="UWJ85" s="169"/>
      <c r="UWK85" s="199"/>
      <c r="UWL85" s="15"/>
      <c r="UWM85" s="15"/>
      <c r="UWN85" s="197"/>
      <c r="UWO85" s="197"/>
      <c r="UWP85" s="197"/>
      <c r="UWQ85" s="197"/>
      <c r="UWR85" s="197"/>
      <c r="UWS85" s="197"/>
      <c r="UWT85" s="144"/>
      <c r="UWU85" s="198"/>
      <c r="UWV85" s="197"/>
      <c r="UWW85" s="168"/>
      <c r="UWX85" s="168"/>
      <c r="UWY85" s="169"/>
      <c r="UWZ85" s="199"/>
      <c r="UXA85" s="15"/>
      <c r="UXB85" s="15"/>
      <c r="UXC85" s="197"/>
      <c r="UXD85" s="197"/>
      <c r="UXE85" s="197"/>
      <c r="UXF85" s="197"/>
      <c r="UXG85" s="197"/>
      <c r="UXH85" s="197"/>
      <c r="UXI85" s="144"/>
      <c r="UXJ85" s="198"/>
      <c r="UXK85" s="197"/>
      <c r="UXL85" s="168"/>
      <c r="UXM85" s="168"/>
      <c r="UXN85" s="169"/>
      <c r="UXO85" s="199"/>
      <c r="UXP85" s="15"/>
      <c r="UXQ85" s="15"/>
      <c r="UXR85" s="197"/>
      <c r="UXS85" s="197"/>
      <c r="UXT85" s="197"/>
      <c r="UXU85" s="197"/>
      <c r="UXV85" s="197"/>
      <c r="UXW85" s="197"/>
      <c r="UXX85" s="144"/>
      <c r="UXY85" s="198"/>
      <c r="UXZ85" s="197"/>
      <c r="UYA85" s="168"/>
      <c r="UYB85" s="168"/>
      <c r="UYC85" s="169"/>
      <c r="UYD85" s="199"/>
      <c r="UYE85" s="15"/>
      <c r="UYF85" s="15"/>
      <c r="UYG85" s="197"/>
      <c r="UYH85" s="197"/>
      <c r="UYI85" s="197"/>
      <c r="UYJ85" s="197"/>
      <c r="UYK85" s="197"/>
      <c r="UYL85" s="197"/>
      <c r="UYM85" s="144"/>
      <c r="UYN85" s="198"/>
      <c r="UYO85" s="197"/>
      <c r="UYP85" s="168"/>
      <c r="UYQ85" s="168"/>
      <c r="UYR85" s="169"/>
      <c r="UYS85" s="199"/>
      <c r="UYT85" s="15"/>
      <c r="UYU85" s="15"/>
      <c r="UYV85" s="197"/>
      <c r="UYW85" s="197"/>
      <c r="UYX85" s="197"/>
      <c r="UYY85" s="197"/>
      <c r="UYZ85" s="197"/>
      <c r="UZA85" s="197"/>
      <c r="UZB85" s="144"/>
      <c r="UZC85" s="198"/>
      <c r="UZD85" s="197"/>
      <c r="UZE85" s="168"/>
      <c r="UZF85" s="168"/>
      <c r="UZG85" s="169"/>
      <c r="UZH85" s="199"/>
      <c r="UZI85" s="15"/>
      <c r="UZJ85" s="15"/>
      <c r="UZK85" s="197"/>
      <c r="UZL85" s="197"/>
      <c r="UZM85" s="197"/>
      <c r="UZN85" s="197"/>
      <c r="UZO85" s="197"/>
      <c r="UZP85" s="197"/>
      <c r="UZQ85" s="144"/>
      <c r="UZR85" s="198"/>
      <c r="UZS85" s="197"/>
      <c r="UZT85" s="168"/>
      <c r="UZU85" s="168"/>
      <c r="UZV85" s="169"/>
      <c r="UZW85" s="199"/>
      <c r="UZX85" s="15"/>
      <c r="UZY85" s="15"/>
      <c r="UZZ85" s="197"/>
      <c r="VAA85" s="197"/>
      <c r="VAB85" s="197"/>
      <c r="VAC85" s="197"/>
      <c r="VAD85" s="197"/>
      <c r="VAE85" s="197"/>
      <c r="VAF85" s="144"/>
      <c r="VAG85" s="198"/>
      <c r="VAH85" s="197"/>
      <c r="VAI85" s="168"/>
      <c r="VAJ85" s="168"/>
      <c r="VAK85" s="169"/>
      <c r="VAL85" s="199"/>
      <c r="VAM85" s="15"/>
      <c r="VAN85" s="15"/>
      <c r="VAO85" s="197"/>
      <c r="VAP85" s="197"/>
      <c r="VAQ85" s="197"/>
      <c r="VAR85" s="197"/>
      <c r="VAS85" s="197"/>
      <c r="VAT85" s="197"/>
      <c r="VAU85" s="144"/>
      <c r="VAV85" s="198"/>
      <c r="VAW85" s="197"/>
      <c r="VAX85" s="168"/>
      <c r="VAY85" s="168"/>
      <c r="VAZ85" s="169"/>
      <c r="VBA85" s="199"/>
      <c r="VBB85" s="15"/>
      <c r="VBC85" s="15"/>
      <c r="VBD85" s="197"/>
      <c r="VBE85" s="197"/>
      <c r="VBF85" s="197"/>
      <c r="VBG85" s="197"/>
      <c r="VBH85" s="197"/>
      <c r="VBI85" s="197"/>
      <c r="VBJ85" s="144"/>
      <c r="VBK85" s="198"/>
      <c r="VBL85" s="197"/>
      <c r="VBM85" s="168"/>
      <c r="VBN85" s="168"/>
      <c r="VBO85" s="169"/>
      <c r="VBP85" s="199"/>
      <c r="VBQ85" s="15"/>
      <c r="VBR85" s="15"/>
      <c r="VBS85" s="197"/>
      <c r="VBT85" s="197"/>
      <c r="VBU85" s="197"/>
      <c r="VBV85" s="197"/>
      <c r="VBW85" s="197"/>
      <c r="VBX85" s="197"/>
      <c r="VBY85" s="144"/>
      <c r="VBZ85" s="198"/>
      <c r="VCA85" s="197"/>
      <c r="VCB85" s="168"/>
      <c r="VCC85" s="168"/>
      <c r="VCD85" s="169"/>
      <c r="VCE85" s="199"/>
      <c r="VCF85" s="15"/>
      <c r="VCG85" s="15"/>
      <c r="VCH85" s="197"/>
      <c r="VCI85" s="197"/>
      <c r="VCJ85" s="197"/>
      <c r="VCK85" s="197"/>
      <c r="VCL85" s="197"/>
      <c r="VCM85" s="197"/>
      <c r="VCN85" s="144"/>
      <c r="VCO85" s="198"/>
      <c r="VCP85" s="197"/>
      <c r="VCQ85" s="168"/>
      <c r="VCR85" s="168"/>
      <c r="VCS85" s="169"/>
      <c r="VCT85" s="199"/>
      <c r="VCU85" s="15"/>
      <c r="VCV85" s="15"/>
      <c r="VCW85" s="197"/>
      <c r="VCX85" s="197"/>
      <c r="VCY85" s="197"/>
      <c r="VCZ85" s="197"/>
      <c r="VDA85" s="197"/>
      <c r="VDB85" s="197"/>
      <c r="VDC85" s="144"/>
      <c r="VDD85" s="198"/>
      <c r="VDE85" s="197"/>
      <c r="VDF85" s="168"/>
      <c r="VDG85" s="168"/>
      <c r="VDH85" s="169"/>
      <c r="VDI85" s="199"/>
      <c r="VDJ85" s="15"/>
      <c r="VDK85" s="15"/>
      <c r="VDL85" s="197"/>
      <c r="VDM85" s="197"/>
      <c r="VDN85" s="197"/>
      <c r="VDO85" s="197"/>
      <c r="VDP85" s="197"/>
      <c r="VDQ85" s="197"/>
      <c r="VDR85" s="144"/>
      <c r="VDS85" s="198"/>
      <c r="VDT85" s="197"/>
      <c r="VDU85" s="168"/>
      <c r="VDV85" s="168"/>
      <c r="VDW85" s="169"/>
      <c r="VDX85" s="199"/>
      <c r="VDY85" s="15"/>
      <c r="VDZ85" s="15"/>
      <c r="VEA85" s="197"/>
      <c r="VEB85" s="197"/>
      <c r="VEC85" s="197"/>
      <c r="VED85" s="197"/>
      <c r="VEE85" s="197"/>
      <c r="VEF85" s="197"/>
      <c r="VEG85" s="144"/>
      <c r="VEH85" s="198"/>
      <c r="VEI85" s="197"/>
      <c r="VEJ85" s="168"/>
      <c r="VEK85" s="168"/>
      <c r="VEL85" s="169"/>
      <c r="VEM85" s="199"/>
      <c r="VEN85" s="15"/>
      <c r="VEO85" s="15"/>
      <c r="VEP85" s="197"/>
      <c r="VEQ85" s="197"/>
      <c r="VER85" s="197"/>
      <c r="VES85" s="197"/>
      <c r="VET85" s="197"/>
      <c r="VEU85" s="197"/>
      <c r="VEV85" s="144"/>
      <c r="VEW85" s="198"/>
      <c r="VEX85" s="197"/>
      <c r="VEY85" s="168"/>
      <c r="VEZ85" s="168"/>
      <c r="VFA85" s="169"/>
      <c r="VFB85" s="199"/>
      <c r="VFC85" s="15"/>
      <c r="VFD85" s="15"/>
      <c r="VFE85" s="197"/>
      <c r="VFF85" s="197"/>
      <c r="VFG85" s="197"/>
      <c r="VFH85" s="197"/>
      <c r="VFI85" s="197"/>
      <c r="VFJ85" s="197"/>
      <c r="VFK85" s="144"/>
      <c r="VFL85" s="198"/>
      <c r="VFM85" s="197"/>
      <c r="VFN85" s="168"/>
      <c r="VFO85" s="168"/>
      <c r="VFP85" s="169"/>
      <c r="VFQ85" s="199"/>
      <c r="VFR85" s="15"/>
      <c r="VFS85" s="15"/>
      <c r="VFT85" s="197"/>
      <c r="VFU85" s="197"/>
      <c r="VFV85" s="197"/>
      <c r="VFW85" s="197"/>
      <c r="VFX85" s="197"/>
      <c r="VFY85" s="197"/>
      <c r="VFZ85" s="144"/>
      <c r="VGA85" s="198"/>
      <c r="VGB85" s="197"/>
      <c r="VGC85" s="168"/>
      <c r="VGD85" s="168"/>
      <c r="VGE85" s="169"/>
      <c r="VGF85" s="199"/>
      <c r="VGG85" s="15"/>
      <c r="VGH85" s="15"/>
      <c r="VGI85" s="197"/>
      <c r="VGJ85" s="197"/>
      <c r="VGK85" s="197"/>
      <c r="VGL85" s="197"/>
      <c r="VGM85" s="197"/>
      <c r="VGN85" s="197"/>
      <c r="VGO85" s="144"/>
      <c r="VGP85" s="198"/>
      <c r="VGQ85" s="197"/>
      <c r="VGR85" s="168"/>
      <c r="VGS85" s="168"/>
      <c r="VGT85" s="169"/>
      <c r="VGU85" s="199"/>
      <c r="VGV85" s="15"/>
      <c r="VGW85" s="15"/>
      <c r="VGX85" s="197"/>
      <c r="VGY85" s="197"/>
      <c r="VGZ85" s="197"/>
      <c r="VHA85" s="197"/>
      <c r="VHB85" s="197"/>
      <c r="VHC85" s="197"/>
      <c r="VHD85" s="144"/>
      <c r="VHE85" s="198"/>
      <c r="VHF85" s="197"/>
      <c r="VHG85" s="168"/>
      <c r="VHH85" s="168"/>
      <c r="VHI85" s="169"/>
      <c r="VHJ85" s="199"/>
      <c r="VHK85" s="15"/>
      <c r="VHL85" s="15"/>
      <c r="VHM85" s="197"/>
      <c r="VHN85" s="197"/>
      <c r="VHO85" s="197"/>
      <c r="VHP85" s="197"/>
      <c r="VHQ85" s="197"/>
      <c r="VHR85" s="197"/>
      <c r="VHS85" s="144"/>
      <c r="VHT85" s="198"/>
      <c r="VHU85" s="197"/>
      <c r="VHV85" s="168"/>
      <c r="VHW85" s="168"/>
      <c r="VHX85" s="169"/>
      <c r="VHY85" s="199"/>
      <c r="VHZ85" s="15"/>
      <c r="VIA85" s="15"/>
      <c r="VIB85" s="197"/>
      <c r="VIC85" s="197"/>
      <c r="VID85" s="197"/>
      <c r="VIE85" s="197"/>
      <c r="VIF85" s="197"/>
      <c r="VIG85" s="197"/>
      <c r="VIH85" s="144"/>
      <c r="VII85" s="198"/>
      <c r="VIJ85" s="197"/>
      <c r="VIK85" s="168"/>
      <c r="VIL85" s="168"/>
      <c r="VIM85" s="169"/>
      <c r="VIN85" s="199"/>
      <c r="VIO85" s="15"/>
      <c r="VIP85" s="15"/>
      <c r="VIQ85" s="197"/>
      <c r="VIR85" s="197"/>
      <c r="VIS85" s="197"/>
      <c r="VIT85" s="197"/>
      <c r="VIU85" s="197"/>
      <c r="VIV85" s="197"/>
      <c r="VIW85" s="144"/>
      <c r="VIX85" s="198"/>
      <c r="VIY85" s="197"/>
      <c r="VIZ85" s="168"/>
      <c r="VJA85" s="168"/>
      <c r="VJB85" s="169"/>
      <c r="VJC85" s="199"/>
      <c r="VJD85" s="15"/>
      <c r="VJE85" s="15"/>
      <c r="VJF85" s="197"/>
      <c r="VJG85" s="197"/>
      <c r="VJH85" s="197"/>
      <c r="VJI85" s="197"/>
      <c r="VJJ85" s="197"/>
      <c r="VJK85" s="197"/>
      <c r="VJL85" s="144"/>
      <c r="VJM85" s="198"/>
      <c r="VJN85" s="197"/>
      <c r="VJO85" s="168"/>
      <c r="VJP85" s="168"/>
      <c r="VJQ85" s="169"/>
      <c r="VJR85" s="199"/>
      <c r="VJS85" s="15"/>
      <c r="VJT85" s="15"/>
      <c r="VJU85" s="197"/>
      <c r="VJV85" s="197"/>
      <c r="VJW85" s="197"/>
      <c r="VJX85" s="197"/>
      <c r="VJY85" s="197"/>
      <c r="VJZ85" s="197"/>
      <c r="VKA85" s="144"/>
      <c r="VKB85" s="198"/>
      <c r="VKC85" s="197"/>
      <c r="VKD85" s="168"/>
      <c r="VKE85" s="168"/>
      <c r="VKF85" s="169"/>
      <c r="VKG85" s="199"/>
      <c r="VKH85" s="15"/>
      <c r="VKI85" s="15"/>
      <c r="VKJ85" s="197"/>
      <c r="VKK85" s="197"/>
      <c r="VKL85" s="197"/>
      <c r="VKM85" s="197"/>
      <c r="VKN85" s="197"/>
      <c r="VKO85" s="197"/>
      <c r="VKP85" s="144"/>
      <c r="VKQ85" s="198"/>
      <c r="VKR85" s="197"/>
      <c r="VKS85" s="168"/>
      <c r="VKT85" s="168"/>
      <c r="VKU85" s="169"/>
      <c r="VKV85" s="199"/>
      <c r="VKW85" s="15"/>
      <c r="VKX85" s="15"/>
      <c r="VKY85" s="197"/>
      <c r="VKZ85" s="197"/>
      <c r="VLA85" s="197"/>
      <c r="VLB85" s="197"/>
      <c r="VLC85" s="197"/>
      <c r="VLD85" s="197"/>
      <c r="VLE85" s="144"/>
      <c r="VLF85" s="198"/>
      <c r="VLG85" s="197"/>
      <c r="VLH85" s="168"/>
      <c r="VLI85" s="168"/>
      <c r="VLJ85" s="169"/>
      <c r="VLK85" s="199"/>
      <c r="VLL85" s="15"/>
      <c r="VLM85" s="15"/>
      <c r="VLN85" s="197"/>
      <c r="VLO85" s="197"/>
      <c r="VLP85" s="197"/>
      <c r="VLQ85" s="197"/>
      <c r="VLR85" s="197"/>
      <c r="VLS85" s="197"/>
      <c r="VLT85" s="144"/>
      <c r="VLU85" s="198"/>
      <c r="VLV85" s="197"/>
      <c r="VLW85" s="168"/>
      <c r="VLX85" s="168"/>
      <c r="VLY85" s="169"/>
      <c r="VLZ85" s="199"/>
      <c r="VMA85" s="15"/>
      <c r="VMB85" s="15"/>
      <c r="VMC85" s="197"/>
      <c r="VMD85" s="197"/>
      <c r="VME85" s="197"/>
      <c r="VMF85" s="197"/>
      <c r="VMG85" s="197"/>
      <c r="VMH85" s="197"/>
      <c r="VMI85" s="144"/>
      <c r="VMJ85" s="198"/>
      <c r="VMK85" s="197"/>
      <c r="VML85" s="168"/>
      <c r="VMM85" s="168"/>
      <c r="VMN85" s="169"/>
      <c r="VMO85" s="199"/>
      <c r="VMP85" s="15"/>
      <c r="VMQ85" s="15"/>
      <c r="VMR85" s="197"/>
      <c r="VMS85" s="197"/>
      <c r="VMT85" s="197"/>
      <c r="VMU85" s="197"/>
      <c r="VMV85" s="197"/>
      <c r="VMW85" s="197"/>
      <c r="VMX85" s="144"/>
      <c r="VMY85" s="198"/>
      <c r="VMZ85" s="197"/>
      <c r="VNA85" s="168"/>
      <c r="VNB85" s="168"/>
      <c r="VNC85" s="169"/>
      <c r="VND85" s="199"/>
      <c r="VNE85" s="15"/>
      <c r="VNF85" s="15"/>
      <c r="VNG85" s="197"/>
      <c r="VNH85" s="197"/>
      <c r="VNI85" s="197"/>
      <c r="VNJ85" s="197"/>
      <c r="VNK85" s="197"/>
      <c r="VNL85" s="197"/>
      <c r="VNM85" s="144"/>
      <c r="VNN85" s="198"/>
      <c r="VNO85" s="197"/>
      <c r="VNP85" s="168"/>
      <c r="VNQ85" s="168"/>
      <c r="VNR85" s="169"/>
      <c r="VNS85" s="199"/>
      <c r="VNT85" s="15"/>
      <c r="VNU85" s="15"/>
      <c r="VNV85" s="197"/>
      <c r="VNW85" s="197"/>
      <c r="VNX85" s="197"/>
      <c r="VNY85" s="197"/>
      <c r="VNZ85" s="197"/>
      <c r="VOA85" s="197"/>
      <c r="VOB85" s="144"/>
      <c r="VOC85" s="198"/>
      <c r="VOD85" s="197"/>
      <c r="VOE85" s="168"/>
      <c r="VOF85" s="168"/>
      <c r="VOG85" s="169"/>
      <c r="VOH85" s="199"/>
      <c r="VOI85" s="15"/>
      <c r="VOJ85" s="15"/>
      <c r="VOK85" s="197"/>
      <c r="VOL85" s="197"/>
      <c r="VOM85" s="197"/>
      <c r="VON85" s="197"/>
      <c r="VOO85" s="197"/>
      <c r="VOP85" s="197"/>
      <c r="VOQ85" s="144"/>
      <c r="VOR85" s="198"/>
      <c r="VOS85" s="197"/>
      <c r="VOT85" s="168"/>
      <c r="VOU85" s="168"/>
      <c r="VOV85" s="169"/>
      <c r="VOW85" s="199"/>
      <c r="VOX85" s="15"/>
      <c r="VOY85" s="15"/>
      <c r="VOZ85" s="197"/>
      <c r="VPA85" s="197"/>
      <c r="VPB85" s="197"/>
      <c r="VPC85" s="197"/>
      <c r="VPD85" s="197"/>
      <c r="VPE85" s="197"/>
      <c r="VPF85" s="144"/>
      <c r="VPG85" s="198"/>
      <c r="VPH85" s="197"/>
      <c r="VPI85" s="168"/>
      <c r="VPJ85" s="168"/>
      <c r="VPK85" s="169"/>
      <c r="VPL85" s="199"/>
      <c r="VPM85" s="15"/>
      <c r="VPN85" s="15"/>
      <c r="VPO85" s="197"/>
      <c r="VPP85" s="197"/>
      <c r="VPQ85" s="197"/>
      <c r="VPR85" s="197"/>
      <c r="VPS85" s="197"/>
      <c r="VPT85" s="197"/>
      <c r="VPU85" s="144"/>
      <c r="VPV85" s="198"/>
      <c r="VPW85" s="197"/>
      <c r="VPX85" s="168"/>
      <c r="VPY85" s="168"/>
      <c r="VPZ85" s="169"/>
      <c r="VQA85" s="199"/>
      <c r="VQB85" s="15"/>
      <c r="VQC85" s="15"/>
      <c r="VQD85" s="197"/>
      <c r="VQE85" s="197"/>
      <c r="VQF85" s="197"/>
      <c r="VQG85" s="197"/>
      <c r="VQH85" s="197"/>
      <c r="VQI85" s="197"/>
      <c r="VQJ85" s="144"/>
      <c r="VQK85" s="198"/>
      <c r="VQL85" s="197"/>
      <c r="VQM85" s="168"/>
      <c r="VQN85" s="168"/>
      <c r="VQO85" s="169"/>
      <c r="VQP85" s="199"/>
      <c r="VQQ85" s="15"/>
      <c r="VQR85" s="15"/>
      <c r="VQS85" s="197"/>
      <c r="VQT85" s="197"/>
      <c r="VQU85" s="197"/>
      <c r="VQV85" s="197"/>
      <c r="VQW85" s="197"/>
      <c r="VQX85" s="197"/>
      <c r="VQY85" s="144"/>
      <c r="VQZ85" s="198"/>
      <c r="VRA85" s="197"/>
      <c r="VRB85" s="168"/>
      <c r="VRC85" s="168"/>
      <c r="VRD85" s="169"/>
      <c r="VRE85" s="199"/>
      <c r="VRF85" s="15"/>
      <c r="VRG85" s="15"/>
      <c r="VRH85" s="197"/>
      <c r="VRI85" s="197"/>
      <c r="VRJ85" s="197"/>
      <c r="VRK85" s="197"/>
      <c r="VRL85" s="197"/>
      <c r="VRM85" s="197"/>
      <c r="VRN85" s="144"/>
      <c r="VRO85" s="198"/>
      <c r="VRP85" s="197"/>
      <c r="VRQ85" s="168"/>
      <c r="VRR85" s="168"/>
      <c r="VRS85" s="169"/>
      <c r="VRT85" s="199"/>
      <c r="VRU85" s="15"/>
      <c r="VRV85" s="15"/>
      <c r="VRW85" s="197"/>
      <c r="VRX85" s="197"/>
      <c r="VRY85" s="197"/>
      <c r="VRZ85" s="197"/>
      <c r="VSA85" s="197"/>
      <c r="VSB85" s="197"/>
      <c r="VSC85" s="144"/>
      <c r="VSD85" s="198"/>
      <c r="VSE85" s="197"/>
      <c r="VSF85" s="168"/>
      <c r="VSG85" s="168"/>
      <c r="VSH85" s="169"/>
      <c r="VSI85" s="199"/>
      <c r="VSJ85" s="15"/>
      <c r="VSK85" s="15"/>
      <c r="VSL85" s="197"/>
      <c r="VSM85" s="197"/>
      <c r="VSN85" s="197"/>
      <c r="VSO85" s="197"/>
      <c r="VSP85" s="197"/>
      <c r="VSQ85" s="197"/>
      <c r="VSR85" s="144"/>
      <c r="VSS85" s="198"/>
      <c r="VST85" s="197"/>
      <c r="VSU85" s="168"/>
      <c r="VSV85" s="168"/>
      <c r="VSW85" s="169"/>
      <c r="VSX85" s="199"/>
      <c r="VSY85" s="15"/>
      <c r="VSZ85" s="15"/>
      <c r="VTA85" s="197"/>
      <c r="VTB85" s="197"/>
      <c r="VTC85" s="197"/>
      <c r="VTD85" s="197"/>
      <c r="VTE85" s="197"/>
      <c r="VTF85" s="197"/>
      <c r="VTG85" s="144"/>
      <c r="VTH85" s="198"/>
      <c r="VTI85" s="197"/>
      <c r="VTJ85" s="168"/>
      <c r="VTK85" s="168"/>
      <c r="VTL85" s="169"/>
      <c r="VTM85" s="199"/>
      <c r="VTN85" s="15"/>
      <c r="VTO85" s="15"/>
      <c r="VTP85" s="197"/>
      <c r="VTQ85" s="197"/>
      <c r="VTR85" s="197"/>
      <c r="VTS85" s="197"/>
      <c r="VTT85" s="197"/>
      <c r="VTU85" s="197"/>
      <c r="VTV85" s="144"/>
      <c r="VTW85" s="198"/>
      <c r="VTX85" s="197"/>
      <c r="VTY85" s="168"/>
      <c r="VTZ85" s="168"/>
      <c r="VUA85" s="169"/>
      <c r="VUB85" s="199"/>
      <c r="VUC85" s="15"/>
      <c r="VUD85" s="15"/>
      <c r="VUE85" s="197"/>
      <c r="VUF85" s="197"/>
      <c r="VUG85" s="197"/>
      <c r="VUH85" s="197"/>
      <c r="VUI85" s="197"/>
      <c r="VUJ85" s="197"/>
      <c r="VUK85" s="144"/>
      <c r="VUL85" s="198"/>
      <c r="VUM85" s="197"/>
      <c r="VUN85" s="168"/>
      <c r="VUO85" s="168"/>
      <c r="VUP85" s="169"/>
      <c r="VUQ85" s="199"/>
      <c r="VUR85" s="15"/>
      <c r="VUS85" s="15"/>
      <c r="VUT85" s="197"/>
      <c r="VUU85" s="197"/>
      <c r="VUV85" s="197"/>
      <c r="VUW85" s="197"/>
      <c r="VUX85" s="197"/>
      <c r="VUY85" s="197"/>
      <c r="VUZ85" s="144"/>
      <c r="VVA85" s="198"/>
      <c r="VVB85" s="197"/>
      <c r="VVC85" s="168"/>
      <c r="VVD85" s="168"/>
      <c r="VVE85" s="169"/>
      <c r="VVF85" s="199"/>
      <c r="VVG85" s="15"/>
      <c r="VVH85" s="15"/>
      <c r="VVI85" s="197"/>
      <c r="VVJ85" s="197"/>
      <c r="VVK85" s="197"/>
      <c r="VVL85" s="197"/>
      <c r="VVM85" s="197"/>
      <c r="VVN85" s="197"/>
      <c r="VVO85" s="144"/>
      <c r="VVP85" s="198"/>
      <c r="VVQ85" s="197"/>
      <c r="VVR85" s="168"/>
      <c r="VVS85" s="168"/>
      <c r="VVT85" s="169"/>
      <c r="VVU85" s="199"/>
      <c r="VVV85" s="15"/>
      <c r="VVW85" s="15"/>
      <c r="VVX85" s="197"/>
      <c r="VVY85" s="197"/>
      <c r="VVZ85" s="197"/>
      <c r="VWA85" s="197"/>
      <c r="VWB85" s="197"/>
      <c r="VWC85" s="197"/>
      <c r="VWD85" s="144"/>
      <c r="VWE85" s="198"/>
      <c r="VWF85" s="197"/>
      <c r="VWG85" s="168"/>
      <c r="VWH85" s="168"/>
      <c r="VWI85" s="169"/>
      <c r="VWJ85" s="199"/>
      <c r="VWK85" s="15"/>
      <c r="VWL85" s="15"/>
      <c r="VWM85" s="197"/>
      <c r="VWN85" s="197"/>
      <c r="VWO85" s="197"/>
      <c r="VWP85" s="197"/>
      <c r="VWQ85" s="197"/>
      <c r="VWR85" s="197"/>
      <c r="VWS85" s="144"/>
      <c r="VWT85" s="198"/>
      <c r="VWU85" s="197"/>
      <c r="VWV85" s="168"/>
      <c r="VWW85" s="168"/>
      <c r="VWX85" s="169"/>
      <c r="VWY85" s="199"/>
      <c r="VWZ85" s="15"/>
      <c r="VXA85" s="15"/>
      <c r="VXB85" s="197"/>
      <c r="VXC85" s="197"/>
      <c r="VXD85" s="197"/>
      <c r="VXE85" s="197"/>
      <c r="VXF85" s="197"/>
      <c r="VXG85" s="197"/>
      <c r="VXH85" s="144"/>
      <c r="VXI85" s="198"/>
      <c r="VXJ85" s="197"/>
      <c r="VXK85" s="168"/>
      <c r="VXL85" s="168"/>
      <c r="VXM85" s="169"/>
      <c r="VXN85" s="199"/>
      <c r="VXO85" s="15"/>
      <c r="VXP85" s="15"/>
      <c r="VXQ85" s="197"/>
      <c r="VXR85" s="197"/>
      <c r="VXS85" s="197"/>
      <c r="VXT85" s="197"/>
      <c r="VXU85" s="197"/>
      <c r="VXV85" s="197"/>
      <c r="VXW85" s="144"/>
      <c r="VXX85" s="198"/>
      <c r="VXY85" s="197"/>
      <c r="VXZ85" s="168"/>
      <c r="VYA85" s="168"/>
      <c r="VYB85" s="169"/>
      <c r="VYC85" s="199"/>
      <c r="VYD85" s="15"/>
      <c r="VYE85" s="15"/>
      <c r="VYF85" s="197"/>
      <c r="VYG85" s="197"/>
      <c r="VYH85" s="197"/>
      <c r="VYI85" s="197"/>
      <c r="VYJ85" s="197"/>
      <c r="VYK85" s="197"/>
      <c r="VYL85" s="144"/>
      <c r="VYM85" s="198"/>
      <c r="VYN85" s="197"/>
      <c r="VYO85" s="168"/>
      <c r="VYP85" s="168"/>
      <c r="VYQ85" s="169"/>
      <c r="VYR85" s="199"/>
      <c r="VYS85" s="15"/>
      <c r="VYT85" s="15"/>
      <c r="VYU85" s="197"/>
      <c r="VYV85" s="197"/>
      <c r="VYW85" s="197"/>
      <c r="VYX85" s="197"/>
      <c r="VYY85" s="197"/>
      <c r="VYZ85" s="197"/>
      <c r="VZA85" s="144"/>
      <c r="VZB85" s="198"/>
      <c r="VZC85" s="197"/>
      <c r="VZD85" s="168"/>
      <c r="VZE85" s="168"/>
      <c r="VZF85" s="169"/>
      <c r="VZG85" s="199"/>
      <c r="VZH85" s="15"/>
      <c r="VZI85" s="15"/>
      <c r="VZJ85" s="197"/>
      <c r="VZK85" s="197"/>
      <c r="VZL85" s="197"/>
      <c r="VZM85" s="197"/>
      <c r="VZN85" s="197"/>
      <c r="VZO85" s="197"/>
      <c r="VZP85" s="144"/>
      <c r="VZQ85" s="198"/>
      <c r="VZR85" s="197"/>
      <c r="VZS85" s="168"/>
      <c r="VZT85" s="168"/>
      <c r="VZU85" s="169"/>
      <c r="VZV85" s="199"/>
      <c r="VZW85" s="15"/>
      <c r="VZX85" s="15"/>
      <c r="VZY85" s="197"/>
      <c r="VZZ85" s="197"/>
      <c r="WAA85" s="197"/>
      <c r="WAB85" s="197"/>
      <c r="WAC85" s="197"/>
      <c r="WAD85" s="197"/>
      <c r="WAE85" s="144"/>
      <c r="WAF85" s="198"/>
      <c r="WAG85" s="197"/>
      <c r="WAH85" s="168"/>
      <c r="WAI85" s="168"/>
      <c r="WAJ85" s="169"/>
      <c r="WAK85" s="199"/>
      <c r="WAL85" s="15"/>
      <c r="WAM85" s="15"/>
      <c r="WAN85" s="197"/>
      <c r="WAO85" s="197"/>
      <c r="WAP85" s="197"/>
      <c r="WAQ85" s="197"/>
      <c r="WAR85" s="197"/>
      <c r="WAS85" s="197"/>
      <c r="WAT85" s="144"/>
      <c r="WAU85" s="198"/>
      <c r="WAV85" s="197"/>
      <c r="WAW85" s="168"/>
      <c r="WAX85" s="168"/>
      <c r="WAY85" s="169"/>
      <c r="WAZ85" s="199"/>
      <c r="WBA85" s="15"/>
      <c r="WBB85" s="15"/>
      <c r="WBC85" s="197"/>
      <c r="WBD85" s="197"/>
      <c r="WBE85" s="197"/>
      <c r="WBF85" s="197"/>
      <c r="WBG85" s="197"/>
      <c r="WBH85" s="197"/>
      <c r="WBI85" s="144"/>
      <c r="WBJ85" s="198"/>
      <c r="WBK85" s="197"/>
      <c r="WBL85" s="168"/>
      <c r="WBM85" s="168"/>
      <c r="WBN85" s="169"/>
      <c r="WBO85" s="199"/>
      <c r="WBP85" s="15"/>
      <c r="WBQ85" s="15"/>
      <c r="WBR85" s="197"/>
      <c r="WBS85" s="197"/>
      <c r="WBT85" s="197"/>
      <c r="WBU85" s="197"/>
      <c r="WBV85" s="197"/>
      <c r="WBW85" s="197"/>
      <c r="WBX85" s="144"/>
      <c r="WBY85" s="198"/>
      <c r="WBZ85" s="197"/>
      <c r="WCA85" s="168"/>
      <c r="WCB85" s="168"/>
      <c r="WCC85" s="169"/>
      <c r="WCD85" s="199"/>
      <c r="WCE85" s="15"/>
      <c r="WCF85" s="15"/>
      <c r="WCG85" s="197"/>
      <c r="WCH85" s="197"/>
      <c r="WCI85" s="197"/>
      <c r="WCJ85" s="197"/>
      <c r="WCK85" s="197"/>
      <c r="WCL85" s="197"/>
      <c r="WCM85" s="144"/>
      <c r="WCN85" s="198"/>
      <c r="WCO85" s="197"/>
      <c r="WCP85" s="168"/>
      <c r="WCQ85" s="168"/>
      <c r="WCR85" s="169"/>
      <c r="WCS85" s="199"/>
      <c r="WCT85" s="15"/>
      <c r="WCU85" s="15"/>
      <c r="WCV85" s="197"/>
      <c r="WCW85" s="197"/>
      <c r="WCX85" s="197"/>
      <c r="WCY85" s="197"/>
      <c r="WCZ85" s="197"/>
      <c r="WDA85" s="197"/>
      <c r="WDB85" s="144"/>
      <c r="WDC85" s="198"/>
      <c r="WDD85" s="197"/>
      <c r="WDE85" s="168"/>
      <c r="WDF85" s="168"/>
      <c r="WDG85" s="169"/>
      <c r="WDH85" s="199"/>
      <c r="WDI85" s="15"/>
      <c r="WDJ85" s="15"/>
      <c r="WDK85" s="197"/>
      <c r="WDL85" s="197"/>
      <c r="WDM85" s="197"/>
      <c r="WDN85" s="197"/>
      <c r="WDO85" s="197"/>
      <c r="WDP85" s="197"/>
      <c r="WDQ85" s="144"/>
      <c r="WDR85" s="198"/>
      <c r="WDS85" s="197"/>
      <c r="WDT85" s="168"/>
      <c r="WDU85" s="168"/>
      <c r="WDV85" s="169"/>
      <c r="WDW85" s="199"/>
      <c r="WDX85" s="15"/>
      <c r="WDY85" s="15"/>
      <c r="WDZ85" s="197"/>
      <c r="WEA85" s="197"/>
      <c r="WEB85" s="197"/>
      <c r="WEC85" s="197"/>
      <c r="WED85" s="197"/>
      <c r="WEE85" s="197"/>
      <c r="WEF85" s="144"/>
      <c r="WEG85" s="198"/>
      <c r="WEH85" s="197"/>
      <c r="WEI85" s="168"/>
      <c r="WEJ85" s="168"/>
      <c r="WEK85" s="169"/>
      <c r="WEL85" s="199"/>
      <c r="WEM85" s="15"/>
      <c r="WEN85" s="15"/>
      <c r="WEO85" s="197"/>
      <c r="WEP85" s="197"/>
      <c r="WEQ85" s="197"/>
      <c r="WER85" s="197"/>
      <c r="WES85" s="197"/>
      <c r="WET85" s="197"/>
      <c r="WEU85" s="144"/>
      <c r="WEV85" s="198"/>
      <c r="WEW85" s="197"/>
      <c r="WEX85" s="168"/>
      <c r="WEY85" s="168"/>
      <c r="WEZ85" s="169"/>
      <c r="WFA85" s="199"/>
      <c r="WFB85" s="15"/>
      <c r="WFC85" s="15"/>
      <c r="WFD85" s="197"/>
      <c r="WFE85" s="197"/>
      <c r="WFF85" s="197"/>
      <c r="WFG85" s="197"/>
      <c r="WFH85" s="197"/>
      <c r="WFI85" s="197"/>
      <c r="WFJ85" s="144"/>
      <c r="WFK85" s="198"/>
      <c r="WFL85" s="197"/>
      <c r="WFM85" s="168"/>
      <c r="WFN85" s="168"/>
      <c r="WFO85" s="169"/>
      <c r="WFP85" s="199"/>
      <c r="WFQ85" s="15"/>
      <c r="WFR85" s="15"/>
      <c r="WFS85" s="197"/>
      <c r="WFT85" s="197"/>
      <c r="WFU85" s="197"/>
      <c r="WFV85" s="197"/>
      <c r="WFW85" s="197"/>
      <c r="WFX85" s="197"/>
      <c r="WFY85" s="144"/>
      <c r="WFZ85" s="198"/>
      <c r="WGA85" s="197"/>
      <c r="WGB85" s="168"/>
      <c r="WGC85" s="168"/>
      <c r="WGD85" s="169"/>
      <c r="WGE85" s="199"/>
      <c r="WGF85" s="15"/>
      <c r="WGG85" s="15"/>
      <c r="WGH85" s="197"/>
      <c r="WGI85" s="197"/>
      <c r="WGJ85" s="197"/>
      <c r="WGK85" s="197"/>
      <c r="WGL85" s="197"/>
      <c r="WGM85" s="197"/>
      <c r="WGN85" s="144"/>
      <c r="WGO85" s="198"/>
      <c r="WGP85" s="197"/>
      <c r="WGQ85" s="168"/>
      <c r="WGR85" s="168"/>
      <c r="WGS85" s="169"/>
      <c r="WGT85" s="199"/>
      <c r="WGU85" s="15"/>
      <c r="WGV85" s="15"/>
      <c r="WGW85" s="197"/>
      <c r="WGX85" s="197"/>
      <c r="WGY85" s="197"/>
      <c r="WGZ85" s="197"/>
      <c r="WHA85" s="197"/>
      <c r="WHB85" s="197"/>
      <c r="WHC85" s="144"/>
      <c r="WHD85" s="198"/>
      <c r="WHE85" s="197"/>
      <c r="WHF85" s="168"/>
      <c r="WHG85" s="168"/>
      <c r="WHH85" s="169"/>
      <c r="WHI85" s="199"/>
      <c r="WHJ85" s="15"/>
      <c r="WHK85" s="15"/>
      <c r="WHL85" s="197"/>
      <c r="WHM85" s="197"/>
      <c r="WHN85" s="197"/>
      <c r="WHO85" s="197"/>
      <c r="WHP85" s="197"/>
      <c r="WHQ85" s="197"/>
      <c r="WHR85" s="144"/>
      <c r="WHS85" s="198"/>
      <c r="WHT85" s="197"/>
      <c r="WHU85" s="168"/>
      <c r="WHV85" s="168"/>
      <c r="WHW85" s="169"/>
      <c r="WHX85" s="199"/>
      <c r="WHY85" s="15"/>
      <c r="WHZ85" s="15"/>
      <c r="WIA85" s="197"/>
      <c r="WIB85" s="197"/>
      <c r="WIC85" s="197"/>
      <c r="WID85" s="197"/>
      <c r="WIE85" s="197"/>
      <c r="WIF85" s="197"/>
      <c r="WIG85" s="144"/>
      <c r="WIH85" s="198"/>
      <c r="WII85" s="197"/>
      <c r="WIJ85" s="168"/>
      <c r="WIK85" s="168"/>
      <c r="WIL85" s="169"/>
      <c r="WIM85" s="199"/>
      <c r="WIN85" s="15"/>
      <c r="WIO85" s="15"/>
      <c r="WIP85" s="197"/>
      <c r="WIQ85" s="197"/>
      <c r="WIR85" s="197"/>
      <c r="WIS85" s="197"/>
      <c r="WIT85" s="197"/>
      <c r="WIU85" s="197"/>
      <c r="WIV85" s="144"/>
      <c r="WIW85" s="198"/>
      <c r="WIX85" s="197"/>
      <c r="WIY85" s="168"/>
      <c r="WIZ85" s="168"/>
      <c r="WJA85" s="169"/>
      <c r="WJB85" s="199"/>
      <c r="WJC85" s="15"/>
      <c r="WJD85" s="15"/>
      <c r="WJE85" s="197"/>
      <c r="WJF85" s="197"/>
      <c r="WJG85" s="197"/>
      <c r="WJH85" s="197"/>
      <c r="WJI85" s="197"/>
      <c r="WJJ85" s="197"/>
      <c r="WJK85" s="144"/>
      <c r="WJL85" s="198"/>
      <c r="WJM85" s="197"/>
      <c r="WJN85" s="168"/>
      <c r="WJO85" s="168"/>
      <c r="WJP85" s="169"/>
      <c r="WJQ85" s="199"/>
      <c r="WJR85" s="15"/>
      <c r="WJS85" s="15"/>
      <c r="WJT85" s="197"/>
      <c r="WJU85" s="197"/>
      <c r="WJV85" s="197"/>
      <c r="WJW85" s="197"/>
      <c r="WJX85" s="197"/>
      <c r="WJY85" s="197"/>
      <c r="WJZ85" s="144"/>
      <c r="WKA85" s="198"/>
      <c r="WKB85" s="197"/>
      <c r="WKC85" s="168"/>
      <c r="WKD85" s="168"/>
      <c r="WKE85" s="169"/>
      <c r="WKF85" s="199"/>
      <c r="WKG85" s="15"/>
      <c r="WKH85" s="15"/>
      <c r="WKI85" s="197"/>
      <c r="WKJ85" s="197"/>
      <c r="WKK85" s="197"/>
      <c r="WKL85" s="197"/>
      <c r="WKM85" s="197"/>
      <c r="WKN85" s="197"/>
      <c r="WKO85" s="144"/>
      <c r="WKP85" s="198"/>
      <c r="WKQ85" s="197"/>
      <c r="WKR85" s="168"/>
      <c r="WKS85" s="168"/>
      <c r="WKT85" s="169"/>
      <c r="WKU85" s="199"/>
      <c r="WKV85" s="15"/>
      <c r="WKW85" s="15"/>
      <c r="WKX85" s="197"/>
      <c r="WKY85" s="197"/>
      <c r="WKZ85" s="197"/>
      <c r="WLA85" s="197"/>
      <c r="WLB85" s="197"/>
      <c r="WLC85" s="197"/>
      <c r="WLD85" s="144"/>
      <c r="WLE85" s="198"/>
      <c r="WLF85" s="197"/>
      <c r="WLG85" s="168"/>
      <c r="WLH85" s="168"/>
      <c r="WLI85" s="169"/>
      <c r="WLJ85" s="199"/>
      <c r="WLK85" s="15"/>
      <c r="WLL85" s="15"/>
      <c r="WLM85" s="197"/>
      <c r="WLN85" s="197"/>
      <c r="WLO85" s="197"/>
      <c r="WLP85" s="197"/>
      <c r="WLQ85" s="197"/>
      <c r="WLR85" s="197"/>
      <c r="WLS85" s="144"/>
      <c r="WLT85" s="198"/>
      <c r="WLU85" s="197"/>
      <c r="WLV85" s="168"/>
      <c r="WLW85" s="168"/>
      <c r="WLX85" s="169"/>
      <c r="WLY85" s="199"/>
      <c r="WLZ85" s="15"/>
      <c r="WMA85" s="15"/>
      <c r="WMB85" s="197"/>
      <c r="WMC85" s="197"/>
      <c r="WMD85" s="197"/>
      <c r="WME85" s="197"/>
      <c r="WMF85" s="197"/>
      <c r="WMG85" s="197"/>
      <c r="WMH85" s="144"/>
      <c r="WMI85" s="198"/>
      <c r="WMJ85" s="197"/>
      <c r="WMK85" s="168"/>
      <c r="WML85" s="168"/>
      <c r="WMM85" s="169"/>
      <c r="WMN85" s="199"/>
      <c r="WMO85" s="15"/>
      <c r="WMP85" s="15"/>
      <c r="WMQ85" s="197"/>
      <c r="WMR85" s="197"/>
      <c r="WMS85" s="197"/>
      <c r="WMT85" s="197"/>
      <c r="WMU85" s="197"/>
      <c r="WMV85" s="197"/>
      <c r="WMW85" s="144"/>
      <c r="WMX85" s="198"/>
      <c r="WMY85" s="197"/>
      <c r="WMZ85" s="168"/>
      <c r="WNA85" s="168"/>
      <c r="WNB85" s="169"/>
      <c r="WNC85" s="199"/>
      <c r="WND85" s="15"/>
      <c r="WNE85" s="15"/>
      <c r="WNF85" s="197"/>
      <c r="WNG85" s="197"/>
      <c r="WNH85" s="197"/>
      <c r="WNI85" s="197"/>
      <c r="WNJ85" s="197"/>
      <c r="WNK85" s="197"/>
      <c r="WNL85" s="144"/>
      <c r="WNM85" s="198"/>
      <c r="WNN85" s="197"/>
      <c r="WNO85" s="168"/>
      <c r="WNP85" s="168"/>
      <c r="WNQ85" s="169"/>
      <c r="WNR85" s="199"/>
      <c r="WNS85" s="15"/>
      <c r="WNT85" s="15"/>
      <c r="WNU85" s="197"/>
      <c r="WNV85" s="197"/>
      <c r="WNW85" s="197"/>
      <c r="WNX85" s="197"/>
      <c r="WNY85" s="197"/>
      <c r="WNZ85" s="197"/>
      <c r="WOA85" s="144"/>
      <c r="WOB85" s="198"/>
      <c r="WOC85" s="197"/>
      <c r="WOD85" s="168"/>
      <c r="WOE85" s="168"/>
      <c r="WOF85" s="169"/>
      <c r="WOG85" s="199"/>
      <c r="WOH85" s="15"/>
      <c r="WOI85" s="15"/>
      <c r="WOJ85" s="197"/>
      <c r="WOK85" s="197"/>
      <c r="WOL85" s="197"/>
      <c r="WOM85" s="197"/>
      <c r="WON85" s="197"/>
      <c r="WOO85" s="197"/>
      <c r="WOP85" s="144"/>
      <c r="WOQ85" s="198"/>
      <c r="WOR85" s="197"/>
      <c r="WOS85" s="168"/>
      <c r="WOT85" s="168"/>
      <c r="WOU85" s="169"/>
      <c r="WOV85" s="199"/>
      <c r="WOW85" s="15"/>
      <c r="WOX85" s="15"/>
      <c r="WOY85" s="197"/>
      <c r="WOZ85" s="197"/>
      <c r="WPA85" s="197"/>
      <c r="WPB85" s="197"/>
      <c r="WPC85" s="197"/>
      <c r="WPD85" s="197"/>
      <c r="WPE85" s="144"/>
      <c r="WPF85" s="198"/>
      <c r="WPG85" s="197"/>
      <c r="WPH85" s="168"/>
      <c r="WPI85" s="168"/>
      <c r="WPJ85" s="169"/>
      <c r="WPK85" s="199"/>
      <c r="WPL85" s="15"/>
      <c r="WPM85" s="15"/>
      <c r="WPN85" s="197"/>
      <c r="WPO85" s="197"/>
      <c r="WPP85" s="197"/>
      <c r="WPQ85" s="197"/>
      <c r="WPR85" s="197"/>
      <c r="WPS85" s="197"/>
      <c r="WPT85" s="144"/>
      <c r="WPU85" s="198"/>
      <c r="WPV85" s="197"/>
      <c r="WPW85" s="168"/>
      <c r="WPX85" s="168"/>
      <c r="WPY85" s="169"/>
      <c r="WPZ85" s="199"/>
      <c r="WQA85" s="15"/>
      <c r="WQB85" s="15"/>
      <c r="WQC85" s="197"/>
      <c r="WQD85" s="197"/>
      <c r="WQE85" s="197"/>
      <c r="WQF85" s="197"/>
      <c r="WQG85" s="197"/>
      <c r="WQH85" s="197"/>
      <c r="WQI85" s="144"/>
      <c r="WQJ85" s="198"/>
      <c r="WQK85" s="197"/>
      <c r="WQL85" s="168"/>
      <c r="WQM85" s="168"/>
      <c r="WQN85" s="169"/>
      <c r="WQO85" s="199"/>
      <c r="WQP85" s="15"/>
      <c r="WQQ85" s="15"/>
      <c r="WQR85" s="197"/>
      <c r="WQS85" s="197"/>
      <c r="WQT85" s="197"/>
      <c r="WQU85" s="197"/>
      <c r="WQV85" s="197"/>
      <c r="WQW85" s="197"/>
      <c r="WQX85" s="144"/>
      <c r="WQY85" s="198"/>
      <c r="WQZ85" s="197"/>
      <c r="WRA85" s="168"/>
      <c r="WRB85" s="168"/>
      <c r="WRC85" s="169"/>
      <c r="WRD85" s="199"/>
      <c r="WRE85" s="15"/>
      <c r="WRF85" s="15"/>
      <c r="WRG85" s="197"/>
      <c r="WRH85" s="197"/>
      <c r="WRI85" s="197"/>
      <c r="WRJ85" s="197"/>
      <c r="WRK85" s="197"/>
      <c r="WRL85" s="197"/>
      <c r="WRM85" s="144"/>
      <c r="WRN85" s="198"/>
      <c r="WRO85" s="197"/>
      <c r="WRP85" s="168"/>
      <c r="WRQ85" s="168"/>
      <c r="WRR85" s="169"/>
      <c r="WRS85" s="199"/>
      <c r="WRT85" s="15"/>
      <c r="WRU85" s="15"/>
      <c r="WRV85" s="197"/>
      <c r="WRW85" s="197"/>
      <c r="WRX85" s="197"/>
      <c r="WRY85" s="197"/>
      <c r="WRZ85" s="197"/>
      <c r="WSA85" s="197"/>
      <c r="WSB85" s="144"/>
      <c r="WSC85" s="198"/>
      <c r="WSD85" s="197"/>
      <c r="WSE85" s="168"/>
      <c r="WSF85" s="168"/>
      <c r="WSG85" s="169"/>
      <c r="WSH85" s="199"/>
      <c r="WSI85" s="15"/>
      <c r="WSJ85" s="15"/>
      <c r="WSK85" s="197"/>
      <c r="WSL85" s="197"/>
      <c r="WSM85" s="197"/>
      <c r="WSN85" s="197"/>
      <c r="WSO85" s="197"/>
      <c r="WSP85" s="197"/>
      <c r="WSQ85" s="144"/>
      <c r="WSR85" s="198"/>
      <c r="WSS85" s="197"/>
      <c r="WST85" s="168"/>
      <c r="WSU85" s="168"/>
      <c r="WSV85" s="169"/>
      <c r="WSW85" s="199"/>
      <c r="WSX85" s="15"/>
      <c r="WSY85" s="15"/>
      <c r="WSZ85" s="197"/>
      <c r="WTA85" s="197"/>
      <c r="WTB85" s="197"/>
      <c r="WTC85" s="197"/>
      <c r="WTD85" s="197"/>
      <c r="WTE85" s="197"/>
      <c r="WTF85" s="144"/>
      <c r="WTG85" s="198"/>
      <c r="WTH85" s="197"/>
      <c r="WTI85" s="168"/>
      <c r="WTJ85" s="168"/>
      <c r="WTK85" s="169"/>
      <c r="WTL85" s="199"/>
      <c r="WTM85" s="15"/>
      <c r="WTN85" s="15"/>
      <c r="WTO85" s="197"/>
      <c r="WTP85" s="197"/>
      <c r="WTQ85" s="197"/>
      <c r="WTR85" s="197"/>
      <c r="WTS85" s="197"/>
      <c r="WTT85" s="197"/>
      <c r="WTU85" s="144"/>
      <c r="WTV85" s="198"/>
      <c r="WTW85" s="197"/>
      <c r="WTX85" s="168"/>
      <c r="WTY85" s="168"/>
      <c r="WTZ85" s="169"/>
      <c r="WUA85" s="199"/>
      <c r="WUB85" s="15"/>
      <c r="WUC85" s="15"/>
      <c r="WUD85" s="197"/>
      <c r="WUE85" s="197"/>
      <c r="WUF85" s="197"/>
      <c r="WUG85" s="197"/>
      <c r="WUH85" s="197"/>
      <c r="WUI85" s="197"/>
      <c r="WUJ85" s="144"/>
      <c r="WUK85" s="198"/>
      <c r="WUL85" s="197"/>
      <c r="WUM85" s="168"/>
      <c r="WUN85" s="168"/>
      <c r="WUO85" s="169"/>
      <c r="WUP85" s="199"/>
      <c r="WUQ85" s="15"/>
      <c r="WUR85" s="15"/>
      <c r="WUS85" s="197"/>
      <c r="WUT85" s="197"/>
      <c r="WUU85" s="197"/>
      <c r="WUV85" s="197"/>
      <c r="WUW85" s="197"/>
      <c r="WUX85" s="197"/>
      <c r="WUY85" s="144"/>
      <c r="WUZ85" s="198"/>
      <c r="WVA85" s="197"/>
      <c r="WVB85" s="168"/>
      <c r="WVC85" s="168"/>
      <c r="WVD85" s="169"/>
      <c r="WVE85" s="199"/>
      <c r="WVF85" s="15"/>
      <c r="WVG85" s="15"/>
      <c r="WVH85" s="197"/>
      <c r="WVI85" s="197"/>
      <c r="WVJ85" s="197"/>
      <c r="WVK85" s="197"/>
      <c r="WVL85" s="197"/>
      <c r="WVM85" s="197"/>
      <c r="WVN85" s="144"/>
      <c r="WVO85" s="198"/>
      <c r="WVP85" s="197"/>
      <c r="WVQ85" s="168"/>
      <c r="WVR85" s="168"/>
      <c r="WVS85" s="169"/>
      <c r="WVT85" s="199"/>
      <c r="WVU85" s="15"/>
      <c r="WVV85" s="15"/>
      <c r="WVW85" s="197"/>
      <c r="WVX85" s="197"/>
      <c r="WVY85" s="197"/>
      <c r="WVZ85" s="197"/>
      <c r="WWA85" s="197"/>
      <c r="WWB85" s="197"/>
      <c r="WWC85" s="144"/>
      <c r="WWD85" s="198"/>
      <c r="WWE85" s="197"/>
      <c r="WWF85" s="168"/>
      <c r="WWG85" s="168"/>
      <c r="WWH85" s="169"/>
      <c r="WWI85" s="199"/>
      <c r="WWJ85" s="15"/>
      <c r="WWK85" s="15"/>
      <c r="WWL85" s="197"/>
      <c r="WWM85" s="197"/>
      <c r="WWN85" s="197"/>
      <c r="WWO85" s="197"/>
      <c r="WWP85" s="197"/>
      <c r="WWQ85" s="197"/>
      <c r="WWR85" s="144"/>
      <c r="WWS85" s="198"/>
      <c r="WWT85" s="197"/>
      <c r="WWU85" s="168"/>
      <c r="WWV85" s="168"/>
      <c r="WWW85" s="169"/>
      <c r="WWX85" s="199"/>
      <c r="WWY85" s="15"/>
      <c r="WWZ85" s="15"/>
      <c r="WXA85" s="197"/>
      <c r="WXB85" s="197"/>
      <c r="WXC85" s="197"/>
      <c r="WXD85" s="197"/>
      <c r="WXE85" s="197"/>
      <c r="WXF85" s="197"/>
      <c r="WXG85" s="144"/>
      <c r="WXH85" s="198"/>
      <c r="WXI85" s="197"/>
      <c r="WXJ85" s="168"/>
      <c r="WXK85" s="168"/>
      <c r="WXL85" s="169"/>
      <c r="WXM85" s="199"/>
      <c r="WXN85" s="15"/>
      <c r="WXO85" s="15"/>
      <c r="WXP85" s="197"/>
      <c r="WXQ85" s="197"/>
      <c r="WXR85" s="197"/>
      <c r="WXS85" s="197"/>
      <c r="WXT85" s="197"/>
      <c r="WXU85" s="197"/>
      <c r="WXV85" s="144"/>
      <c r="WXW85" s="198"/>
      <c r="WXX85" s="197"/>
      <c r="WXY85" s="168"/>
      <c r="WXZ85" s="168"/>
      <c r="WYA85" s="169"/>
      <c r="WYB85" s="199"/>
      <c r="WYC85" s="15"/>
      <c r="WYD85" s="15"/>
      <c r="WYE85" s="197"/>
      <c r="WYF85" s="197"/>
      <c r="WYG85" s="197"/>
      <c r="WYH85" s="197"/>
      <c r="WYI85" s="197"/>
      <c r="WYJ85" s="197"/>
      <c r="WYK85" s="144"/>
      <c r="WYL85" s="198"/>
      <c r="WYM85" s="197"/>
      <c r="WYN85" s="168"/>
      <c r="WYO85" s="168"/>
      <c r="WYP85" s="169"/>
      <c r="WYQ85" s="199"/>
      <c r="WYR85" s="15"/>
      <c r="WYS85" s="15"/>
      <c r="WYT85" s="197"/>
      <c r="WYU85" s="197"/>
      <c r="WYV85" s="197"/>
      <c r="WYW85" s="197"/>
      <c r="WYX85" s="197"/>
      <c r="WYY85" s="197"/>
      <c r="WYZ85" s="144"/>
      <c r="WZA85" s="198"/>
      <c r="WZB85" s="197"/>
      <c r="WZC85" s="168"/>
      <c r="WZD85" s="168"/>
      <c r="WZE85" s="169"/>
      <c r="WZF85" s="199"/>
      <c r="WZG85" s="15"/>
      <c r="WZH85" s="15"/>
      <c r="WZI85" s="197"/>
      <c r="WZJ85" s="197"/>
      <c r="WZK85" s="197"/>
      <c r="WZL85" s="197"/>
      <c r="WZM85" s="197"/>
      <c r="WZN85" s="197"/>
      <c r="WZO85" s="144"/>
      <c r="WZP85" s="198"/>
      <c r="WZQ85" s="197"/>
      <c r="WZR85" s="168"/>
      <c r="WZS85" s="168"/>
      <c r="WZT85" s="169"/>
      <c r="WZU85" s="199"/>
      <c r="WZV85" s="15"/>
      <c r="WZW85" s="15"/>
      <c r="WZX85" s="197"/>
      <c r="WZY85" s="197"/>
      <c r="WZZ85" s="197"/>
      <c r="XAA85" s="197"/>
      <c r="XAB85" s="197"/>
      <c r="XAC85" s="197"/>
      <c r="XAD85" s="144"/>
      <c r="XAE85" s="198"/>
      <c r="XAF85" s="197"/>
      <c r="XAG85" s="168"/>
      <c r="XAH85" s="168"/>
      <c r="XAI85" s="169"/>
      <c r="XAJ85" s="199"/>
      <c r="XAK85" s="15"/>
      <c r="XAL85" s="15"/>
      <c r="XAM85" s="197"/>
      <c r="XAN85" s="197"/>
      <c r="XAO85" s="197"/>
      <c r="XAP85" s="197"/>
      <c r="XAQ85" s="197"/>
      <c r="XAR85" s="197"/>
      <c r="XAS85" s="144"/>
      <c r="XAT85" s="198"/>
      <c r="XAU85" s="197"/>
      <c r="XAV85" s="168"/>
      <c r="XAW85" s="168"/>
      <c r="XAX85" s="169"/>
      <c r="XAY85" s="199"/>
      <c r="XAZ85" s="15"/>
      <c r="XBA85" s="15"/>
      <c r="XBB85" s="197"/>
      <c r="XBC85" s="197"/>
      <c r="XBD85" s="197"/>
      <c r="XBE85" s="197"/>
      <c r="XBF85" s="197"/>
      <c r="XBG85" s="197"/>
      <c r="XBH85" s="144"/>
      <c r="XBI85" s="198"/>
      <c r="XBJ85" s="197"/>
      <c r="XBK85" s="168"/>
      <c r="XBL85" s="168"/>
      <c r="XBM85" s="169"/>
      <c r="XBN85" s="199"/>
      <c r="XBO85" s="15"/>
      <c r="XBP85" s="15"/>
      <c r="XBQ85" s="197"/>
      <c r="XBR85" s="197"/>
      <c r="XBS85" s="197"/>
      <c r="XBT85" s="197"/>
      <c r="XBU85" s="197"/>
      <c r="XBV85" s="197"/>
      <c r="XBW85" s="144"/>
      <c r="XBX85" s="198"/>
      <c r="XBY85" s="197"/>
      <c r="XBZ85" s="168"/>
      <c r="XCA85" s="168"/>
      <c r="XCB85" s="169"/>
      <c r="XCC85" s="199"/>
      <c r="XCD85" s="15"/>
      <c r="XCE85" s="15"/>
      <c r="XCF85" s="197"/>
      <c r="XCG85" s="197"/>
      <c r="XCH85" s="197"/>
      <c r="XCI85" s="197"/>
      <c r="XCJ85" s="197"/>
      <c r="XCK85" s="197"/>
      <c r="XCL85" s="144"/>
      <c r="XCM85" s="198"/>
      <c r="XCN85" s="197"/>
      <c r="XCO85" s="168"/>
      <c r="XCP85" s="168"/>
      <c r="XCQ85" s="169"/>
      <c r="XCR85" s="199"/>
      <c r="XCS85" s="15"/>
      <c r="XCT85" s="15"/>
      <c r="XCU85" s="197"/>
      <c r="XCV85" s="197"/>
      <c r="XCW85" s="197"/>
      <c r="XCX85" s="197"/>
      <c r="XCY85" s="197"/>
      <c r="XCZ85" s="197"/>
      <c r="XDA85" s="144"/>
      <c r="XDB85" s="198"/>
      <c r="XDC85" s="197"/>
      <c r="XDD85" s="168"/>
      <c r="XDE85" s="168"/>
      <c r="XDF85" s="169"/>
      <c r="XDG85" s="199"/>
      <c r="XDH85" s="15"/>
      <c r="XDI85" s="15"/>
      <c r="XDJ85" s="197"/>
      <c r="XDK85" s="197"/>
      <c r="XDL85" s="197"/>
      <c r="XDM85" s="197"/>
      <c r="XDN85" s="197"/>
      <c r="XDO85" s="197"/>
      <c r="XDP85" s="144"/>
      <c r="XDQ85" s="198"/>
      <c r="XDR85" s="197"/>
      <c r="XDS85" s="168"/>
      <c r="XDT85" s="168"/>
      <c r="XDU85" s="169"/>
      <c r="XDV85" s="199"/>
      <c r="XDW85" s="15"/>
      <c r="XDX85" s="15"/>
    </row>
    <row r="86" spans="4:16352" s="16" customFormat="1" ht="14" customHeight="1" x14ac:dyDescent="0.2">
      <c r="D86" s="193"/>
      <c r="E86" s="205" t="str">
        <f>E50&amp;" - Total"</f>
        <v>Hard Costs - Total</v>
      </c>
      <c r="F86" s="202"/>
      <c r="G86" s="205"/>
      <c r="H86" s="203">
        <f t="shared" ref="H86:K86" si="38">H58+H66+H75+H83</f>
        <v>92124</v>
      </c>
      <c r="I86" s="224">
        <f t="shared" si="38"/>
        <v>5400251.5</v>
      </c>
      <c r="J86" s="224">
        <f t="shared" si="38"/>
        <v>21155500</v>
      </c>
      <c r="K86" s="204">
        <f t="shared" si="38"/>
        <v>0.70518333333333327</v>
      </c>
      <c r="L86" s="2"/>
      <c r="M86" s="32">
        <f>M58+M66+M75+M83</f>
        <v>21155500</v>
      </c>
      <c r="N86" s="194"/>
      <c r="O86" s="204">
        <f>O58+O66+O75+O83</f>
        <v>0.70529999999999993</v>
      </c>
      <c r="P86" s="168">
        <f>P58+P66+P75+P83</f>
        <v>257.9939</v>
      </c>
      <c r="Q86" s="206">
        <f>Q58+Q66+Q75+Q83</f>
        <v>273.94630000000001</v>
      </c>
      <c r="R86" s="169">
        <f t="shared" si="9"/>
        <v>176295.83333333334</v>
      </c>
      <c r="S86" s="202"/>
      <c r="T86" s="9"/>
    </row>
    <row r="87" spans="4:16352" s="11" customFormat="1" ht="10" customHeight="1" thickBot="1" x14ac:dyDescent="0.25">
      <c r="D87" s="10"/>
      <c r="E87" s="207"/>
      <c r="F87" s="208"/>
      <c r="G87" s="209"/>
      <c r="H87" s="39"/>
      <c r="I87" s="226"/>
      <c r="J87" s="226"/>
      <c r="K87" s="39"/>
      <c r="L87" s="12"/>
      <c r="M87" s="128"/>
      <c r="N87" s="178"/>
      <c r="O87" s="115"/>
      <c r="P87" s="116"/>
      <c r="Q87" s="116"/>
      <c r="R87" s="117" t="str">
        <f t="shared" si="9"/>
        <v/>
      </c>
      <c r="S87" s="200"/>
      <c r="T87" s="39"/>
    </row>
    <row r="88" spans="4:16352" ht="12.75" customHeight="1" thickBot="1" x14ac:dyDescent="0.25">
      <c r="E88" s="87" t="s">
        <v>32</v>
      </c>
      <c r="F88" s="24"/>
      <c r="H88" s="24"/>
      <c r="I88" s="239"/>
      <c r="J88" s="227"/>
      <c r="K88" s="213"/>
      <c r="L88" s="27"/>
      <c r="M88" s="187"/>
      <c r="N88" s="124"/>
      <c r="O88" s="190"/>
      <c r="P88" s="218"/>
      <c r="Q88" s="218"/>
      <c r="R88" s="219" t="str">
        <f t="shared" si="9"/>
        <v/>
      </c>
      <c r="S88" s="30"/>
      <c r="T88" s="27"/>
    </row>
    <row r="89" spans="4:16352" s="36" customFormat="1" ht="14" customHeight="1" outlineLevel="1" x14ac:dyDescent="0.2">
      <c r="D89" s="10"/>
      <c r="E89" s="62" t="s">
        <v>33</v>
      </c>
      <c r="H89" s="163">
        <v>1</v>
      </c>
      <c r="I89" s="240">
        <v>5000</v>
      </c>
      <c r="J89" s="221">
        <f t="shared" ref="J89:J123" si="39">IF(OR(H89="",I89=""),"",H89*I89)</f>
        <v>5000</v>
      </c>
      <c r="K89" s="210">
        <f t="shared" ref="K89:K116" si="40">IF(OR(H89="",I89=""),"",J89/$M$155)</f>
        <v>1.6666666666666666E-4</v>
      </c>
      <c r="L89" s="12"/>
      <c r="M89" s="161">
        <f t="shared" ref="M89:M123" si="41">J89</f>
        <v>5000</v>
      </c>
      <c r="N89" s="178"/>
      <c r="O89" s="13">
        <f t="shared" ref="O89:O123" si="42">IF(OR($H89="",$I89=""),"",ROUND(M89/$M$155,4))</f>
        <v>2.0000000000000001E-4</v>
      </c>
      <c r="P89" s="118">
        <f t="shared" ref="P89:P123" si="43">IF(OR($H89="",$I89=""),"",ROUND(M89/$E$27,4))</f>
        <v>6.0999999999999999E-2</v>
      </c>
      <c r="Q89" s="118">
        <f t="shared" ref="Q89:Q123" si="44">IF(OR($H89="",$I89=""),"",ROUND(M89/$E$29,4))</f>
        <v>6.4699999999999994E-2</v>
      </c>
      <c r="R89" s="119">
        <f t="shared" ref="R89:R123" si="45">IF(OR($H89="",$I89=""),"",ROUND(M89/$E$30,4))</f>
        <v>41.666699999999999</v>
      </c>
      <c r="S89" s="44"/>
      <c r="T89" s="12"/>
    </row>
    <row r="90" spans="4:16352" s="36" customFormat="1" ht="14" customHeight="1" outlineLevel="1" x14ac:dyDescent="0.2">
      <c r="D90" s="10"/>
      <c r="E90" s="60" t="s">
        <v>34</v>
      </c>
      <c r="H90" s="163">
        <v>1</v>
      </c>
      <c r="I90" s="240">
        <v>25000</v>
      </c>
      <c r="J90" s="221">
        <f t="shared" si="39"/>
        <v>25000</v>
      </c>
      <c r="K90" s="210">
        <f t="shared" si="40"/>
        <v>8.3333333333333339E-4</v>
      </c>
      <c r="L90" s="12"/>
      <c r="M90" s="161">
        <f t="shared" si="41"/>
        <v>25000</v>
      </c>
      <c r="N90" s="178"/>
      <c r="O90" s="13">
        <f t="shared" si="42"/>
        <v>8.0000000000000004E-4</v>
      </c>
      <c r="P90" s="118">
        <f t="shared" si="43"/>
        <v>0.3049</v>
      </c>
      <c r="Q90" s="118">
        <f t="shared" si="44"/>
        <v>0.32369999999999999</v>
      </c>
      <c r="R90" s="119">
        <f t="shared" si="45"/>
        <v>208.33330000000001</v>
      </c>
      <c r="S90" s="41"/>
      <c r="T90" s="12"/>
    </row>
    <row r="91" spans="4:16352" s="36" customFormat="1" ht="14" customHeight="1" outlineLevel="1" x14ac:dyDescent="0.2">
      <c r="D91" s="10"/>
      <c r="E91" s="60" t="s">
        <v>35</v>
      </c>
      <c r="H91" s="163">
        <v>1</v>
      </c>
      <c r="I91" s="240">
        <v>15000</v>
      </c>
      <c r="J91" s="221">
        <f t="shared" si="39"/>
        <v>15000</v>
      </c>
      <c r="K91" s="210">
        <f t="shared" si="40"/>
        <v>5.0000000000000001E-4</v>
      </c>
      <c r="L91" s="12"/>
      <c r="M91" s="161">
        <f t="shared" si="41"/>
        <v>15000</v>
      </c>
      <c r="N91" s="178"/>
      <c r="O91" s="13">
        <f t="shared" si="42"/>
        <v>5.0000000000000001E-4</v>
      </c>
      <c r="P91" s="118">
        <f t="shared" si="43"/>
        <v>0.18290000000000001</v>
      </c>
      <c r="Q91" s="118">
        <f t="shared" si="44"/>
        <v>0.19420000000000001</v>
      </c>
      <c r="R91" s="119">
        <f t="shared" si="45"/>
        <v>125</v>
      </c>
      <c r="S91" s="41"/>
      <c r="T91" s="12"/>
    </row>
    <row r="92" spans="4:16352" s="36" customFormat="1" ht="14" customHeight="1" outlineLevel="1" x14ac:dyDescent="0.2">
      <c r="D92" s="10"/>
      <c r="E92" s="60" t="s">
        <v>36</v>
      </c>
      <c r="H92" s="163">
        <v>1</v>
      </c>
      <c r="I92" s="240">
        <v>12000</v>
      </c>
      <c r="J92" s="221">
        <f t="shared" si="39"/>
        <v>12000</v>
      </c>
      <c r="K92" s="210">
        <f t="shared" si="40"/>
        <v>4.0000000000000002E-4</v>
      </c>
      <c r="L92" s="12"/>
      <c r="M92" s="161">
        <f t="shared" si="41"/>
        <v>12000</v>
      </c>
      <c r="N92" s="178"/>
      <c r="O92" s="13">
        <f t="shared" si="42"/>
        <v>4.0000000000000002E-4</v>
      </c>
      <c r="P92" s="118">
        <f t="shared" si="43"/>
        <v>0.14630000000000001</v>
      </c>
      <c r="Q92" s="118">
        <f t="shared" si="44"/>
        <v>0.15540000000000001</v>
      </c>
      <c r="R92" s="119">
        <f t="shared" si="45"/>
        <v>100</v>
      </c>
      <c r="S92" s="41"/>
      <c r="T92" s="12"/>
    </row>
    <row r="93" spans="4:16352" s="36" customFormat="1" ht="14" customHeight="1" outlineLevel="1" x14ac:dyDescent="0.2">
      <c r="D93" s="10"/>
      <c r="E93" s="60" t="s">
        <v>37</v>
      </c>
      <c r="H93" s="163">
        <v>1</v>
      </c>
      <c r="I93" s="240">
        <v>500000</v>
      </c>
      <c r="J93" s="221">
        <f t="shared" si="39"/>
        <v>500000</v>
      </c>
      <c r="K93" s="210">
        <f t="shared" si="40"/>
        <v>1.6666666666666666E-2</v>
      </c>
      <c r="L93" s="12"/>
      <c r="M93" s="161">
        <f t="shared" si="41"/>
        <v>500000</v>
      </c>
      <c r="N93" s="178"/>
      <c r="O93" s="13">
        <f t="shared" si="42"/>
        <v>1.67E-2</v>
      </c>
      <c r="P93" s="118">
        <f t="shared" si="43"/>
        <v>6.0975999999999999</v>
      </c>
      <c r="Q93" s="118">
        <f t="shared" si="44"/>
        <v>6.4745999999999997</v>
      </c>
      <c r="R93" s="119">
        <f t="shared" si="45"/>
        <v>4166.6666999999998</v>
      </c>
      <c r="S93" s="41"/>
      <c r="T93" s="12"/>
    </row>
    <row r="94" spans="4:16352" s="36" customFormat="1" ht="14" customHeight="1" outlineLevel="1" x14ac:dyDescent="0.2">
      <c r="D94" s="10"/>
      <c r="E94" s="60" t="s">
        <v>38</v>
      </c>
      <c r="H94" s="163">
        <v>1</v>
      </c>
      <c r="I94" s="240">
        <v>250000</v>
      </c>
      <c r="J94" s="221">
        <f t="shared" si="39"/>
        <v>250000</v>
      </c>
      <c r="K94" s="210">
        <f t="shared" si="40"/>
        <v>8.3333333333333332E-3</v>
      </c>
      <c r="L94" s="12"/>
      <c r="M94" s="161">
        <f t="shared" si="41"/>
        <v>250000</v>
      </c>
      <c r="N94" s="178"/>
      <c r="O94" s="13">
        <f t="shared" si="42"/>
        <v>8.3000000000000001E-3</v>
      </c>
      <c r="P94" s="118">
        <f t="shared" si="43"/>
        <v>3.0488</v>
      </c>
      <c r="Q94" s="118">
        <f t="shared" si="44"/>
        <v>3.2372999999999998</v>
      </c>
      <c r="R94" s="119">
        <f t="shared" si="45"/>
        <v>2083.3332999999998</v>
      </c>
      <c r="S94" s="41"/>
      <c r="T94" s="12"/>
    </row>
    <row r="95" spans="4:16352" s="36" customFormat="1" ht="14" customHeight="1" outlineLevel="1" x14ac:dyDescent="0.2">
      <c r="D95" s="10"/>
      <c r="E95" s="60" t="s">
        <v>39</v>
      </c>
      <c r="H95" s="163">
        <v>1</v>
      </c>
      <c r="I95" s="240">
        <v>10000</v>
      </c>
      <c r="J95" s="221">
        <f t="shared" si="39"/>
        <v>10000</v>
      </c>
      <c r="K95" s="210">
        <f t="shared" si="40"/>
        <v>3.3333333333333332E-4</v>
      </c>
      <c r="L95" s="12"/>
      <c r="M95" s="161">
        <f t="shared" si="41"/>
        <v>10000</v>
      </c>
      <c r="N95" s="178"/>
      <c r="O95" s="13">
        <f t="shared" si="42"/>
        <v>2.9999999999999997E-4</v>
      </c>
      <c r="P95" s="118">
        <f t="shared" si="43"/>
        <v>0.122</v>
      </c>
      <c r="Q95" s="118">
        <f t="shared" si="44"/>
        <v>0.1295</v>
      </c>
      <c r="R95" s="119">
        <f t="shared" si="45"/>
        <v>83.333299999999994</v>
      </c>
      <c r="S95" s="41"/>
      <c r="T95" s="12"/>
    </row>
    <row r="96" spans="4:16352" s="36" customFormat="1" ht="14" customHeight="1" outlineLevel="1" x14ac:dyDescent="0.2">
      <c r="D96" s="10"/>
      <c r="E96" s="60" t="s">
        <v>40</v>
      </c>
      <c r="H96" s="163">
        <v>1</v>
      </c>
      <c r="I96" s="240">
        <v>5500</v>
      </c>
      <c r="J96" s="221">
        <f t="shared" si="39"/>
        <v>5500</v>
      </c>
      <c r="K96" s="210">
        <f t="shared" si="40"/>
        <v>1.8333333333333334E-4</v>
      </c>
      <c r="L96" s="12"/>
      <c r="M96" s="161">
        <f t="shared" si="41"/>
        <v>5500</v>
      </c>
      <c r="N96" s="178"/>
      <c r="O96" s="13">
        <f t="shared" si="42"/>
        <v>2.0000000000000001E-4</v>
      </c>
      <c r="P96" s="118">
        <f t="shared" si="43"/>
        <v>6.7100000000000007E-2</v>
      </c>
      <c r="Q96" s="118">
        <f t="shared" si="44"/>
        <v>7.1199999999999999E-2</v>
      </c>
      <c r="R96" s="119">
        <f t="shared" si="45"/>
        <v>45.833300000000001</v>
      </c>
      <c r="S96" s="41"/>
      <c r="T96" s="12"/>
    </row>
    <row r="97" spans="4:20" s="36" customFormat="1" ht="14" customHeight="1" outlineLevel="1" x14ac:dyDescent="0.2">
      <c r="D97" s="10"/>
      <c r="E97" s="60" t="s">
        <v>41</v>
      </c>
      <c r="H97" s="163">
        <v>1</v>
      </c>
      <c r="I97" s="240">
        <v>40000</v>
      </c>
      <c r="J97" s="221">
        <f t="shared" si="39"/>
        <v>40000</v>
      </c>
      <c r="K97" s="210">
        <f t="shared" si="40"/>
        <v>1.3333333333333333E-3</v>
      </c>
      <c r="L97" s="12"/>
      <c r="M97" s="161">
        <f t="shared" si="41"/>
        <v>40000</v>
      </c>
      <c r="N97" s="178"/>
      <c r="O97" s="13">
        <f t="shared" si="42"/>
        <v>1.2999999999999999E-3</v>
      </c>
      <c r="P97" s="118">
        <f t="shared" si="43"/>
        <v>0.48780000000000001</v>
      </c>
      <c r="Q97" s="118">
        <f t="shared" si="44"/>
        <v>0.51800000000000002</v>
      </c>
      <c r="R97" s="119">
        <f t="shared" si="45"/>
        <v>333.33330000000001</v>
      </c>
      <c r="S97" s="41"/>
      <c r="T97" s="12"/>
    </row>
    <row r="98" spans="4:20" s="36" customFormat="1" ht="14" customHeight="1" outlineLevel="1" x14ac:dyDescent="0.2">
      <c r="D98" s="10"/>
      <c r="E98" s="60" t="s">
        <v>42</v>
      </c>
      <c r="H98" s="163">
        <v>1</v>
      </c>
      <c r="I98" s="240">
        <v>25000</v>
      </c>
      <c r="J98" s="221">
        <f t="shared" si="39"/>
        <v>25000</v>
      </c>
      <c r="K98" s="210">
        <f t="shared" si="40"/>
        <v>8.3333333333333339E-4</v>
      </c>
      <c r="L98" s="12"/>
      <c r="M98" s="161">
        <f t="shared" si="41"/>
        <v>25000</v>
      </c>
      <c r="N98" s="178"/>
      <c r="O98" s="13">
        <f t="shared" si="42"/>
        <v>8.0000000000000004E-4</v>
      </c>
      <c r="P98" s="118">
        <f t="shared" si="43"/>
        <v>0.3049</v>
      </c>
      <c r="Q98" s="118">
        <f t="shared" si="44"/>
        <v>0.32369999999999999</v>
      </c>
      <c r="R98" s="119">
        <f t="shared" si="45"/>
        <v>208.33330000000001</v>
      </c>
      <c r="S98" s="41"/>
      <c r="T98" s="12"/>
    </row>
    <row r="99" spans="4:20" s="36" customFormat="1" ht="14" customHeight="1" outlineLevel="1" x14ac:dyDescent="0.2">
      <c r="D99" s="10"/>
      <c r="E99" s="60" t="s">
        <v>43</v>
      </c>
      <c r="H99" s="163">
        <v>1</v>
      </c>
      <c r="I99" s="240">
        <v>1500</v>
      </c>
      <c r="J99" s="221">
        <f t="shared" si="39"/>
        <v>1500</v>
      </c>
      <c r="K99" s="210">
        <f t="shared" si="40"/>
        <v>5.0000000000000002E-5</v>
      </c>
      <c r="L99" s="12"/>
      <c r="M99" s="161">
        <f t="shared" si="41"/>
        <v>1500</v>
      </c>
      <c r="N99" s="178"/>
      <c r="O99" s="13">
        <f t="shared" si="42"/>
        <v>1E-4</v>
      </c>
      <c r="P99" s="118">
        <f t="shared" si="43"/>
        <v>1.83E-2</v>
      </c>
      <c r="Q99" s="118">
        <f t="shared" si="44"/>
        <v>1.9400000000000001E-2</v>
      </c>
      <c r="R99" s="119">
        <f t="shared" si="45"/>
        <v>12.5</v>
      </c>
      <c r="S99" s="41"/>
      <c r="T99" s="12"/>
    </row>
    <row r="100" spans="4:20" s="36" customFormat="1" ht="14" customHeight="1" outlineLevel="1" x14ac:dyDescent="0.2">
      <c r="D100" s="10"/>
      <c r="E100" s="60" t="s">
        <v>44</v>
      </c>
      <c r="H100" s="163">
        <v>1</v>
      </c>
      <c r="I100" s="240">
        <v>25000</v>
      </c>
      <c r="J100" s="221">
        <f t="shared" si="39"/>
        <v>25000</v>
      </c>
      <c r="K100" s="210">
        <f t="shared" si="40"/>
        <v>8.3333333333333339E-4</v>
      </c>
      <c r="L100" s="12"/>
      <c r="M100" s="161">
        <f t="shared" si="41"/>
        <v>25000</v>
      </c>
      <c r="N100" s="178"/>
      <c r="O100" s="13">
        <f t="shared" si="42"/>
        <v>8.0000000000000004E-4</v>
      </c>
      <c r="P100" s="118">
        <f t="shared" si="43"/>
        <v>0.3049</v>
      </c>
      <c r="Q100" s="118">
        <f t="shared" si="44"/>
        <v>0.32369999999999999</v>
      </c>
      <c r="R100" s="119">
        <f t="shared" si="45"/>
        <v>208.33330000000001</v>
      </c>
      <c r="S100" s="41"/>
      <c r="T100" s="12"/>
    </row>
    <row r="101" spans="4:20" s="36" customFormat="1" ht="14" customHeight="1" outlineLevel="1" x14ac:dyDescent="0.2">
      <c r="D101" s="10"/>
      <c r="E101" s="60" t="s">
        <v>45</v>
      </c>
      <c r="H101" s="163">
        <v>1</v>
      </c>
      <c r="I101" s="240">
        <v>35000</v>
      </c>
      <c r="J101" s="221">
        <f t="shared" si="39"/>
        <v>35000</v>
      </c>
      <c r="K101" s="210">
        <f t="shared" si="40"/>
        <v>1.1666666666666668E-3</v>
      </c>
      <c r="L101" s="12"/>
      <c r="M101" s="161">
        <f t="shared" si="41"/>
        <v>35000</v>
      </c>
      <c r="N101" s="178"/>
      <c r="O101" s="13">
        <f t="shared" si="42"/>
        <v>1.1999999999999999E-3</v>
      </c>
      <c r="P101" s="118">
        <f t="shared" si="43"/>
        <v>0.42680000000000001</v>
      </c>
      <c r="Q101" s="118">
        <f t="shared" si="44"/>
        <v>0.45319999999999999</v>
      </c>
      <c r="R101" s="119">
        <f t="shared" si="45"/>
        <v>291.66669999999999</v>
      </c>
      <c r="S101" s="41"/>
      <c r="T101" s="12"/>
    </row>
    <row r="102" spans="4:20" s="36" customFormat="1" ht="14" customHeight="1" outlineLevel="1" x14ac:dyDescent="0.2">
      <c r="D102" s="10"/>
      <c r="E102" s="60" t="s">
        <v>46</v>
      </c>
      <c r="H102" s="163">
        <v>1</v>
      </c>
      <c r="I102" s="240">
        <v>25000</v>
      </c>
      <c r="J102" s="221">
        <f t="shared" si="39"/>
        <v>25000</v>
      </c>
      <c r="K102" s="210">
        <f t="shared" si="40"/>
        <v>8.3333333333333339E-4</v>
      </c>
      <c r="L102" s="12"/>
      <c r="M102" s="161">
        <f t="shared" si="41"/>
        <v>25000</v>
      </c>
      <c r="N102" s="178"/>
      <c r="O102" s="13">
        <f t="shared" si="42"/>
        <v>8.0000000000000004E-4</v>
      </c>
      <c r="P102" s="118">
        <f t="shared" si="43"/>
        <v>0.3049</v>
      </c>
      <c r="Q102" s="118">
        <f t="shared" si="44"/>
        <v>0.32369999999999999</v>
      </c>
      <c r="R102" s="119">
        <f t="shared" si="45"/>
        <v>208.33330000000001</v>
      </c>
      <c r="S102" s="41"/>
      <c r="T102" s="12"/>
    </row>
    <row r="103" spans="4:20" s="36" customFormat="1" ht="14" customHeight="1" outlineLevel="1" x14ac:dyDescent="0.2">
      <c r="D103" s="10"/>
      <c r="E103" s="60" t="s">
        <v>47</v>
      </c>
      <c r="H103" s="163">
        <v>1</v>
      </c>
      <c r="I103" s="240">
        <v>15000</v>
      </c>
      <c r="J103" s="221">
        <f t="shared" si="39"/>
        <v>15000</v>
      </c>
      <c r="K103" s="210">
        <f t="shared" si="40"/>
        <v>5.0000000000000001E-4</v>
      </c>
      <c r="L103" s="12"/>
      <c r="M103" s="161">
        <f t="shared" si="41"/>
        <v>15000</v>
      </c>
      <c r="N103" s="178"/>
      <c r="O103" s="13">
        <f t="shared" si="42"/>
        <v>5.0000000000000001E-4</v>
      </c>
      <c r="P103" s="118">
        <f t="shared" si="43"/>
        <v>0.18290000000000001</v>
      </c>
      <c r="Q103" s="118">
        <f t="shared" si="44"/>
        <v>0.19420000000000001</v>
      </c>
      <c r="R103" s="119">
        <f t="shared" si="45"/>
        <v>125</v>
      </c>
      <c r="S103" s="41"/>
      <c r="T103" s="12"/>
    </row>
    <row r="104" spans="4:20" s="36" customFormat="1" ht="14" customHeight="1" outlineLevel="1" x14ac:dyDescent="0.2">
      <c r="D104" s="10"/>
      <c r="E104" s="60" t="s">
        <v>48</v>
      </c>
      <c r="H104" s="163">
        <v>1</v>
      </c>
      <c r="I104" s="240">
        <v>10000</v>
      </c>
      <c r="J104" s="221">
        <f t="shared" si="39"/>
        <v>10000</v>
      </c>
      <c r="K104" s="210">
        <f t="shared" si="40"/>
        <v>3.3333333333333332E-4</v>
      </c>
      <c r="L104" s="12"/>
      <c r="M104" s="161">
        <f t="shared" si="41"/>
        <v>10000</v>
      </c>
      <c r="N104" s="178"/>
      <c r="O104" s="13">
        <f t="shared" si="42"/>
        <v>2.9999999999999997E-4</v>
      </c>
      <c r="P104" s="118">
        <f t="shared" si="43"/>
        <v>0.122</v>
      </c>
      <c r="Q104" s="118">
        <f t="shared" si="44"/>
        <v>0.1295</v>
      </c>
      <c r="R104" s="119">
        <f t="shared" si="45"/>
        <v>83.333299999999994</v>
      </c>
      <c r="S104" s="41"/>
      <c r="T104" s="12"/>
    </row>
    <row r="105" spans="4:20" s="36" customFormat="1" ht="14" customHeight="1" outlineLevel="1" x14ac:dyDescent="0.2">
      <c r="D105" s="10"/>
      <c r="E105" s="60" t="s">
        <v>49</v>
      </c>
      <c r="H105" s="163">
        <v>1</v>
      </c>
      <c r="I105" s="240">
        <v>5000</v>
      </c>
      <c r="J105" s="221">
        <f t="shared" si="39"/>
        <v>5000</v>
      </c>
      <c r="K105" s="210">
        <f t="shared" si="40"/>
        <v>1.6666666666666666E-4</v>
      </c>
      <c r="L105" s="12"/>
      <c r="M105" s="161">
        <f t="shared" si="41"/>
        <v>5000</v>
      </c>
      <c r="N105" s="178"/>
      <c r="O105" s="13">
        <f t="shared" si="42"/>
        <v>2.0000000000000001E-4</v>
      </c>
      <c r="P105" s="118">
        <f t="shared" si="43"/>
        <v>6.0999999999999999E-2</v>
      </c>
      <c r="Q105" s="118">
        <f t="shared" si="44"/>
        <v>6.4699999999999994E-2</v>
      </c>
      <c r="R105" s="119">
        <f t="shared" si="45"/>
        <v>41.666699999999999</v>
      </c>
      <c r="S105" s="41"/>
      <c r="T105" s="12"/>
    </row>
    <row r="106" spans="4:20" s="36" customFormat="1" ht="14" customHeight="1" outlineLevel="1" x14ac:dyDescent="0.2">
      <c r="D106" s="10"/>
      <c r="E106" s="60" t="s">
        <v>50</v>
      </c>
      <c r="H106" s="163">
        <v>1</v>
      </c>
      <c r="I106" s="240">
        <v>2500</v>
      </c>
      <c r="J106" s="221">
        <f t="shared" si="39"/>
        <v>2500</v>
      </c>
      <c r="K106" s="210">
        <f t="shared" si="40"/>
        <v>8.3333333333333331E-5</v>
      </c>
      <c r="L106" s="12"/>
      <c r="M106" s="161">
        <f t="shared" si="41"/>
        <v>2500</v>
      </c>
      <c r="N106" s="178"/>
      <c r="O106" s="13">
        <f t="shared" si="42"/>
        <v>1E-4</v>
      </c>
      <c r="P106" s="118">
        <f t="shared" si="43"/>
        <v>3.0499999999999999E-2</v>
      </c>
      <c r="Q106" s="118">
        <f t="shared" si="44"/>
        <v>3.2399999999999998E-2</v>
      </c>
      <c r="R106" s="119">
        <f t="shared" si="45"/>
        <v>20.833300000000001</v>
      </c>
      <c r="S106" s="41"/>
      <c r="T106" s="12"/>
    </row>
    <row r="107" spans="4:20" s="36" customFormat="1" ht="14" customHeight="1" outlineLevel="1" x14ac:dyDescent="0.2">
      <c r="D107" s="10"/>
      <c r="E107" s="60" t="s">
        <v>51</v>
      </c>
      <c r="H107" s="163">
        <v>1</v>
      </c>
      <c r="I107" s="240">
        <v>1500</v>
      </c>
      <c r="J107" s="221">
        <f t="shared" si="39"/>
        <v>1500</v>
      </c>
      <c r="K107" s="210">
        <f t="shared" si="40"/>
        <v>5.0000000000000002E-5</v>
      </c>
      <c r="L107" s="12"/>
      <c r="M107" s="161">
        <f t="shared" si="41"/>
        <v>1500</v>
      </c>
      <c r="N107" s="178"/>
      <c r="O107" s="13">
        <f t="shared" si="42"/>
        <v>1E-4</v>
      </c>
      <c r="P107" s="118">
        <f t="shared" si="43"/>
        <v>1.83E-2</v>
      </c>
      <c r="Q107" s="118">
        <f t="shared" si="44"/>
        <v>1.9400000000000001E-2</v>
      </c>
      <c r="R107" s="119">
        <f t="shared" si="45"/>
        <v>12.5</v>
      </c>
      <c r="S107" s="41"/>
      <c r="T107" s="12"/>
    </row>
    <row r="108" spans="4:20" s="36" customFormat="1" ht="14" customHeight="1" outlineLevel="1" x14ac:dyDescent="0.2">
      <c r="D108" s="10"/>
      <c r="E108" s="60" t="s">
        <v>52</v>
      </c>
      <c r="H108" s="163">
        <v>1</v>
      </c>
      <c r="I108" s="240">
        <v>1500</v>
      </c>
      <c r="J108" s="221">
        <f t="shared" si="39"/>
        <v>1500</v>
      </c>
      <c r="K108" s="210">
        <f t="shared" si="40"/>
        <v>5.0000000000000002E-5</v>
      </c>
      <c r="L108" s="12"/>
      <c r="M108" s="161">
        <f t="shared" si="41"/>
        <v>1500</v>
      </c>
      <c r="N108" s="178"/>
      <c r="O108" s="13">
        <f t="shared" si="42"/>
        <v>1E-4</v>
      </c>
      <c r="P108" s="118">
        <f t="shared" si="43"/>
        <v>1.83E-2</v>
      </c>
      <c r="Q108" s="118">
        <f t="shared" si="44"/>
        <v>1.9400000000000001E-2</v>
      </c>
      <c r="R108" s="119">
        <f t="shared" si="45"/>
        <v>12.5</v>
      </c>
      <c r="S108" s="41"/>
      <c r="T108" s="12"/>
    </row>
    <row r="109" spans="4:20" s="36" customFormat="1" ht="14" customHeight="1" outlineLevel="1" x14ac:dyDescent="0.2">
      <c r="D109" s="10"/>
      <c r="E109" s="60" t="s">
        <v>53</v>
      </c>
      <c r="H109" s="163"/>
      <c r="I109" s="240"/>
      <c r="J109" s="221" t="str">
        <f t="shared" si="39"/>
        <v/>
      </c>
      <c r="K109" s="210" t="str">
        <f t="shared" si="40"/>
        <v/>
      </c>
      <c r="L109" s="12"/>
      <c r="M109" s="161" t="str">
        <f t="shared" si="41"/>
        <v/>
      </c>
      <c r="N109" s="178"/>
      <c r="O109" s="13" t="str">
        <f t="shared" si="42"/>
        <v/>
      </c>
      <c r="P109" s="118" t="str">
        <f t="shared" si="43"/>
        <v/>
      </c>
      <c r="Q109" s="118" t="str">
        <f t="shared" si="44"/>
        <v/>
      </c>
      <c r="R109" s="119" t="str">
        <f t="shared" si="45"/>
        <v/>
      </c>
      <c r="S109" s="41"/>
      <c r="T109" s="12"/>
    </row>
    <row r="110" spans="4:20" s="36" customFormat="1" ht="14" customHeight="1" outlineLevel="1" x14ac:dyDescent="0.2">
      <c r="D110" s="10"/>
      <c r="E110" s="60" t="s">
        <v>54</v>
      </c>
      <c r="H110" s="163"/>
      <c r="I110" s="240"/>
      <c r="J110" s="221" t="str">
        <f t="shared" si="39"/>
        <v/>
      </c>
      <c r="K110" s="210" t="str">
        <f t="shared" si="40"/>
        <v/>
      </c>
      <c r="L110" s="12"/>
      <c r="M110" s="161" t="str">
        <f t="shared" si="41"/>
        <v/>
      </c>
      <c r="N110" s="178"/>
      <c r="O110" s="13" t="str">
        <f t="shared" si="42"/>
        <v/>
      </c>
      <c r="P110" s="118" t="str">
        <f t="shared" si="43"/>
        <v/>
      </c>
      <c r="Q110" s="118" t="str">
        <f t="shared" si="44"/>
        <v/>
      </c>
      <c r="R110" s="119" t="str">
        <f t="shared" si="45"/>
        <v/>
      </c>
      <c r="S110" s="41"/>
      <c r="T110" s="12"/>
    </row>
    <row r="111" spans="4:20" s="36" customFormat="1" ht="14" customHeight="1" outlineLevel="1" x14ac:dyDescent="0.2">
      <c r="D111" s="10"/>
      <c r="E111" s="60" t="s">
        <v>55</v>
      </c>
      <c r="H111" s="163"/>
      <c r="I111" s="240"/>
      <c r="J111" s="221" t="str">
        <f t="shared" si="39"/>
        <v/>
      </c>
      <c r="K111" s="210" t="str">
        <f t="shared" si="40"/>
        <v/>
      </c>
      <c r="L111" s="12"/>
      <c r="M111" s="161" t="str">
        <f t="shared" si="41"/>
        <v/>
      </c>
      <c r="N111" s="178"/>
      <c r="O111" s="13" t="str">
        <f t="shared" si="42"/>
        <v/>
      </c>
      <c r="P111" s="118" t="str">
        <f t="shared" si="43"/>
        <v/>
      </c>
      <c r="Q111" s="118" t="str">
        <f t="shared" si="44"/>
        <v/>
      </c>
      <c r="R111" s="119" t="str">
        <f t="shared" si="45"/>
        <v/>
      </c>
      <c r="S111" s="41"/>
      <c r="T111" s="12"/>
    </row>
    <row r="112" spans="4:20" s="36" customFormat="1" ht="14" customHeight="1" outlineLevel="1" x14ac:dyDescent="0.2">
      <c r="D112" s="10"/>
      <c r="E112" s="60" t="s">
        <v>56</v>
      </c>
      <c r="H112" s="163"/>
      <c r="I112" s="240"/>
      <c r="J112" s="221" t="str">
        <f t="shared" si="39"/>
        <v/>
      </c>
      <c r="K112" s="210" t="str">
        <f t="shared" si="40"/>
        <v/>
      </c>
      <c r="L112" s="12"/>
      <c r="M112" s="161" t="str">
        <f t="shared" si="41"/>
        <v/>
      </c>
      <c r="N112" s="178"/>
      <c r="O112" s="13" t="str">
        <f t="shared" si="42"/>
        <v/>
      </c>
      <c r="P112" s="118" t="str">
        <f t="shared" si="43"/>
        <v/>
      </c>
      <c r="Q112" s="118" t="str">
        <f t="shared" si="44"/>
        <v/>
      </c>
      <c r="R112" s="119" t="str">
        <f t="shared" si="45"/>
        <v/>
      </c>
      <c r="S112" s="41"/>
      <c r="T112" s="12"/>
    </row>
    <row r="113" spans="4:20" s="36" customFormat="1" ht="14" customHeight="1" outlineLevel="1" x14ac:dyDescent="0.2">
      <c r="D113" s="10"/>
      <c r="E113" s="60" t="s">
        <v>57</v>
      </c>
      <c r="H113" s="163"/>
      <c r="I113" s="240"/>
      <c r="J113" s="221" t="str">
        <f t="shared" si="39"/>
        <v/>
      </c>
      <c r="K113" s="210" t="str">
        <f t="shared" si="40"/>
        <v/>
      </c>
      <c r="L113" s="12"/>
      <c r="M113" s="161" t="str">
        <f t="shared" si="41"/>
        <v/>
      </c>
      <c r="N113" s="178"/>
      <c r="O113" s="13" t="str">
        <f t="shared" si="42"/>
        <v/>
      </c>
      <c r="P113" s="118" t="str">
        <f t="shared" si="43"/>
        <v/>
      </c>
      <c r="Q113" s="118" t="str">
        <f t="shared" si="44"/>
        <v/>
      </c>
      <c r="R113" s="119" t="str">
        <f t="shared" si="45"/>
        <v/>
      </c>
      <c r="S113" s="41"/>
      <c r="T113" s="12"/>
    </row>
    <row r="114" spans="4:20" s="36" customFormat="1" ht="14" customHeight="1" outlineLevel="1" x14ac:dyDescent="0.2">
      <c r="D114" s="10"/>
      <c r="E114" s="60" t="s">
        <v>58</v>
      </c>
      <c r="H114" s="163"/>
      <c r="I114" s="240"/>
      <c r="J114" s="221" t="str">
        <f t="shared" si="39"/>
        <v/>
      </c>
      <c r="K114" s="210" t="str">
        <f t="shared" si="40"/>
        <v/>
      </c>
      <c r="L114" s="12"/>
      <c r="M114" s="161" t="str">
        <f t="shared" si="41"/>
        <v/>
      </c>
      <c r="N114" s="178"/>
      <c r="O114" s="13" t="str">
        <f t="shared" si="42"/>
        <v/>
      </c>
      <c r="P114" s="118" t="str">
        <f t="shared" si="43"/>
        <v/>
      </c>
      <c r="Q114" s="118" t="str">
        <f t="shared" si="44"/>
        <v/>
      </c>
      <c r="R114" s="119" t="str">
        <f t="shared" si="45"/>
        <v/>
      </c>
      <c r="S114" s="41"/>
      <c r="T114" s="12"/>
    </row>
    <row r="115" spans="4:20" s="36" customFormat="1" ht="14" customHeight="1" outlineLevel="1" x14ac:dyDescent="0.2">
      <c r="D115" s="10"/>
      <c r="E115" s="60" t="s">
        <v>59</v>
      </c>
      <c r="H115" s="163"/>
      <c r="I115" s="240"/>
      <c r="J115" s="221" t="str">
        <f t="shared" si="39"/>
        <v/>
      </c>
      <c r="K115" s="210" t="str">
        <f t="shared" si="40"/>
        <v/>
      </c>
      <c r="L115" s="12"/>
      <c r="M115" s="161" t="str">
        <f t="shared" si="41"/>
        <v/>
      </c>
      <c r="N115" s="178"/>
      <c r="O115" s="13" t="str">
        <f t="shared" si="42"/>
        <v/>
      </c>
      <c r="P115" s="118" t="str">
        <f t="shared" si="43"/>
        <v/>
      </c>
      <c r="Q115" s="118" t="str">
        <f t="shared" si="44"/>
        <v/>
      </c>
      <c r="R115" s="119" t="str">
        <f t="shared" si="45"/>
        <v/>
      </c>
      <c r="S115" s="41"/>
      <c r="T115" s="12"/>
    </row>
    <row r="116" spans="4:20" s="36" customFormat="1" ht="14" customHeight="1" outlineLevel="1" x14ac:dyDescent="0.2">
      <c r="D116" s="10"/>
      <c r="E116" s="60" t="s">
        <v>60</v>
      </c>
      <c r="H116" s="163"/>
      <c r="I116" s="240"/>
      <c r="J116" s="221" t="str">
        <f t="shared" si="39"/>
        <v/>
      </c>
      <c r="K116" s="210" t="str">
        <f t="shared" si="40"/>
        <v/>
      </c>
      <c r="L116" s="12"/>
      <c r="M116" s="161" t="str">
        <f t="shared" si="41"/>
        <v/>
      </c>
      <c r="N116" s="178"/>
      <c r="O116" s="13" t="str">
        <f t="shared" si="42"/>
        <v/>
      </c>
      <c r="P116" s="118" t="str">
        <f t="shared" si="43"/>
        <v/>
      </c>
      <c r="Q116" s="118" t="str">
        <f t="shared" si="44"/>
        <v/>
      </c>
      <c r="R116" s="119" t="str">
        <f t="shared" si="45"/>
        <v/>
      </c>
      <c r="S116" s="41"/>
      <c r="T116" s="12"/>
    </row>
    <row r="117" spans="4:20" s="36" customFormat="1" ht="14" customHeight="1" outlineLevel="1" x14ac:dyDescent="0.2">
      <c r="D117" s="10"/>
      <c r="E117" s="60" t="s">
        <v>61</v>
      </c>
      <c r="H117" s="163"/>
      <c r="I117" s="240"/>
      <c r="J117" s="221"/>
      <c r="K117" s="210"/>
      <c r="L117" s="12"/>
      <c r="M117" s="161"/>
      <c r="N117" s="178"/>
      <c r="O117" s="13" t="str">
        <f t="shared" si="42"/>
        <v/>
      </c>
      <c r="P117" s="118" t="str">
        <f t="shared" si="43"/>
        <v/>
      </c>
      <c r="Q117" s="118" t="str">
        <f t="shared" si="44"/>
        <v/>
      </c>
      <c r="R117" s="119" t="str">
        <f t="shared" si="45"/>
        <v/>
      </c>
      <c r="S117" s="41"/>
      <c r="T117" s="12"/>
    </row>
    <row r="118" spans="4:20" s="36" customFormat="1" ht="14" customHeight="1" outlineLevel="1" x14ac:dyDescent="0.2">
      <c r="D118" s="10"/>
      <c r="E118" s="60" t="s">
        <v>62</v>
      </c>
      <c r="H118" s="163"/>
      <c r="I118" s="240"/>
      <c r="J118" s="221"/>
      <c r="K118" s="210"/>
      <c r="L118" s="12"/>
      <c r="M118" s="161"/>
      <c r="N118" s="178"/>
      <c r="O118" s="13" t="str">
        <f t="shared" si="42"/>
        <v/>
      </c>
      <c r="P118" s="118" t="str">
        <f t="shared" si="43"/>
        <v/>
      </c>
      <c r="Q118" s="118" t="str">
        <f t="shared" si="44"/>
        <v/>
      </c>
      <c r="R118" s="119" t="str">
        <f t="shared" si="45"/>
        <v/>
      </c>
      <c r="S118" s="41"/>
      <c r="T118" s="12"/>
    </row>
    <row r="119" spans="4:20" s="36" customFormat="1" ht="14" customHeight="1" outlineLevel="1" x14ac:dyDescent="0.2">
      <c r="D119" s="10"/>
      <c r="E119" s="60" t="s">
        <v>63</v>
      </c>
      <c r="H119" s="163"/>
      <c r="I119" s="240"/>
      <c r="J119" s="221"/>
      <c r="K119" s="210"/>
      <c r="L119" s="12"/>
      <c r="M119" s="161"/>
      <c r="N119" s="178"/>
      <c r="O119" s="13" t="str">
        <f t="shared" si="42"/>
        <v/>
      </c>
      <c r="P119" s="118" t="str">
        <f t="shared" si="43"/>
        <v/>
      </c>
      <c r="Q119" s="118" t="str">
        <f t="shared" si="44"/>
        <v/>
      </c>
      <c r="R119" s="119" t="str">
        <f t="shared" si="45"/>
        <v/>
      </c>
      <c r="S119" s="41"/>
      <c r="T119" s="12"/>
    </row>
    <row r="120" spans="4:20" s="36" customFormat="1" ht="14" customHeight="1" outlineLevel="1" x14ac:dyDescent="0.2">
      <c r="D120" s="10"/>
      <c r="E120" s="60" t="s">
        <v>64</v>
      </c>
      <c r="H120" s="163"/>
      <c r="I120" s="240"/>
      <c r="J120" s="221"/>
      <c r="K120" s="210"/>
      <c r="L120" s="12"/>
      <c r="M120" s="161"/>
      <c r="N120" s="178"/>
      <c r="O120" s="13" t="str">
        <f t="shared" si="42"/>
        <v/>
      </c>
      <c r="P120" s="118" t="str">
        <f t="shared" si="43"/>
        <v/>
      </c>
      <c r="Q120" s="118" t="str">
        <f t="shared" si="44"/>
        <v/>
      </c>
      <c r="R120" s="119" t="str">
        <f t="shared" si="45"/>
        <v/>
      </c>
      <c r="S120" s="41"/>
      <c r="T120" s="12"/>
    </row>
    <row r="121" spans="4:20" s="36" customFormat="1" ht="14" customHeight="1" outlineLevel="1" x14ac:dyDescent="0.2">
      <c r="D121" s="10"/>
      <c r="E121" s="60" t="s">
        <v>22</v>
      </c>
      <c r="H121" s="163"/>
      <c r="I121" s="240"/>
      <c r="J121" s="221" t="str">
        <f t="shared" si="39"/>
        <v/>
      </c>
      <c r="K121" s="210" t="str">
        <f>IF(OR(H121="",I121=""),"",J121/$M$155)</f>
        <v/>
      </c>
      <c r="L121" s="12"/>
      <c r="M121" s="161" t="str">
        <f t="shared" si="41"/>
        <v/>
      </c>
      <c r="N121" s="178"/>
      <c r="O121" s="13" t="str">
        <f t="shared" si="42"/>
        <v/>
      </c>
      <c r="P121" s="118" t="str">
        <f t="shared" si="43"/>
        <v/>
      </c>
      <c r="Q121" s="118" t="str">
        <f t="shared" si="44"/>
        <v/>
      </c>
      <c r="R121" s="119" t="str">
        <f t="shared" si="45"/>
        <v/>
      </c>
      <c r="S121" s="41"/>
      <c r="T121" s="12"/>
    </row>
    <row r="122" spans="4:20" s="36" customFormat="1" ht="14" customHeight="1" outlineLevel="1" x14ac:dyDescent="0.2">
      <c r="D122" s="10"/>
      <c r="E122" s="60" t="s">
        <v>22</v>
      </c>
      <c r="H122" s="163"/>
      <c r="I122" s="240"/>
      <c r="J122" s="221" t="str">
        <f t="shared" si="39"/>
        <v/>
      </c>
      <c r="K122" s="210" t="str">
        <f>IF(OR(H122="",I122=""),"",J122/$M$155)</f>
        <v/>
      </c>
      <c r="L122" s="12"/>
      <c r="M122" s="161" t="str">
        <f t="shared" si="41"/>
        <v/>
      </c>
      <c r="N122" s="178"/>
      <c r="O122" s="13" t="str">
        <f t="shared" si="42"/>
        <v/>
      </c>
      <c r="P122" s="118" t="str">
        <f t="shared" si="43"/>
        <v/>
      </c>
      <c r="Q122" s="118" t="str">
        <f t="shared" si="44"/>
        <v/>
      </c>
      <c r="R122" s="119" t="str">
        <f t="shared" si="45"/>
        <v/>
      </c>
      <c r="S122" s="41"/>
      <c r="T122" s="12"/>
    </row>
    <row r="123" spans="4:20" s="36" customFormat="1" ht="14" customHeight="1" outlineLevel="1" x14ac:dyDescent="0.2">
      <c r="D123" s="10"/>
      <c r="E123" s="61" t="s">
        <v>22</v>
      </c>
      <c r="H123" s="170"/>
      <c r="I123" s="241"/>
      <c r="J123" s="222" t="str">
        <f t="shared" si="39"/>
        <v/>
      </c>
      <c r="K123" s="211" t="str">
        <f>IF(OR(H123="",I123=""),"",J123/$M$155)</f>
        <v/>
      </c>
      <c r="L123" s="12"/>
      <c r="M123" s="162" t="str">
        <f t="shared" si="41"/>
        <v/>
      </c>
      <c r="N123" s="179"/>
      <c r="O123" s="120" t="str">
        <f t="shared" si="42"/>
        <v/>
      </c>
      <c r="P123" s="121" t="str">
        <f t="shared" si="43"/>
        <v/>
      </c>
      <c r="Q123" s="121" t="str">
        <f t="shared" si="44"/>
        <v/>
      </c>
      <c r="R123" s="122" t="str">
        <f t="shared" si="45"/>
        <v/>
      </c>
      <c r="S123" s="41"/>
      <c r="T123" s="12"/>
    </row>
    <row r="124" spans="4:20" s="36" customFormat="1" ht="4" customHeight="1" outlineLevel="1" x14ac:dyDescent="0.2">
      <c r="D124" s="10"/>
      <c r="E124" s="10"/>
      <c r="F124" s="10"/>
      <c r="G124" s="10"/>
      <c r="H124" s="10"/>
      <c r="I124" s="229"/>
      <c r="J124" s="223"/>
      <c r="K124" s="212"/>
      <c r="L124" s="10"/>
      <c r="M124" s="10"/>
      <c r="N124" s="10"/>
      <c r="O124" s="212"/>
      <c r="P124" s="245"/>
      <c r="Q124" s="245"/>
      <c r="R124" s="252"/>
      <c r="S124" s="41"/>
      <c r="T124" s="12"/>
    </row>
    <row r="125" spans="4:20" s="16" customFormat="1" ht="14" customHeight="1" x14ac:dyDescent="0.2">
      <c r="D125" s="193"/>
      <c r="E125" s="177" t="str">
        <f>E88&amp;" - Total"</f>
        <v>Soft Costs - Total</v>
      </c>
      <c r="H125" s="165">
        <f>SUM(H89:H123)</f>
        <v>20</v>
      </c>
      <c r="I125" s="230">
        <f>SUM(I89:I123)</f>
        <v>1009500</v>
      </c>
      <c r="J125" s="224">
        <f t="shared" ref="J125:K125" si="46">SUM(J89:J123)</f>
        <v>1009500</v>
      </c>
      <c r="K125" s="204">
        <f t="shared" si="46"/>
        <v>3.3649999999999999E-2</v>
      </c>
      <c r="L125" s="2"/>
      <c r="M125" s="144">
        <f>SUM(M89:M123)</f>
        <v>1009500</v>
      </c>
      <c r="N125" s="194"/>
      <c r="O125" s="167">
        <f>SUM(O89:O123)</f>
        <v>3.3700000000000008E-2</v>
      </c>
      <c r="P125" s="168">
        <f t="shared" ref="P125:R125" si="47">SUM(P89:P123)</f>
        <v>12.311199999999999</v>
      </c>
      <c r="Q125" s="168">
        <f t="shared" si="47"/>
        <v>13.071900000000001</v>
      </c>
      <c r="R125" s="169">
        <f t="shared" si="47"/>
        <v>8412.4998000000014</v>
      </c>
      <c r="S125" s="26"/>
      <c r="T125" s="2"/>
    </row>
    <row r="126" spans="4:20" s="36" customFormat="1" ht="10" customHeight="1" thickBot="1" x14ac:dyDescent="0.25">
      <c r="D126" s="10"/>
      <c r="E126" s="38"/>
      <c r="G126" s="38"/>
      <c r="H126" s="12"/>
      <c r="I126" s="228"/>
      <c r="J126" s="228"/>
      <c r="K126" s="12"/>
      <c r="L126" s="12"/>
      <c r="M126" s="129"/>
      <c r="N126" s="178"/>
      <c r="O126" s="13"/>
      <c r="P126" s="118"/>
      <c r="Q126" s="118"/>
      <c r="R126" s="123"/>
      <c r="S126" s="41"/>
      <c r="T126" s="12"/>
    </row>
    <row r="127" spans="4:20" ht="14" customHeight="1" thickBot="1" x14ac:dyDescent="0.25">
      <c r="E127" s="88" t="s">
        <v>65</v>
      </c>
      <c r="F127" s="24"/>
      <c r="G127" s="188"/>
      <c r="H127" s="27"/>
      <c r="I127" s="227"/>
      <c r="J127" s="227"/>
      <c r="K127" s="27"/>
      <c r="L127" s="27"/>
      <c r="M127" s="189"/>
      <c r="N127" s="130"/>
      <c r="O127" s="190"/>
      <c r="P127" s="191"/>
      <c r="Q127" s="191"/>
      <c r="R127" s="192"/>
      <c r="S127" s="30"/>
      <c r="T127" s="27"/>
    </row>
    <row r="128" spans="4:20" s="36" customFormat="1" ht="14" customHeight="1" outlineLevel="1" x14ac:dyDescent="0.2">
      <c r="D128" s="10"/>
      <c r="E128" s="62" t="s">
        <v>66</v>
      </c>
      <c r="H128" s="234"/>
      <c r="I128" s="242"/>
      <c r="J128" s="221" t="str">
        <f t="shared" ref="J128:J130" si="48">IF(OR(H128="",I128=""),"",H128*I128)</f>
        <v/>
      </c>
      <c r="K128" s="232">
        <v>0.1</v>
      </c>
      <c r="L128" s="12"/>
      <c r="M128" s="144">
        <f>IF(K128="","",($M$86+$M$125)*K128)</f>
        <v>2216500</v>
      </c>
      <c r="N128" s="178"/>
      <c r="O128" s="13">
        <f>IF(K128="","",ROUND(M128/$M$155,4))</f>
        <v>7.3899999999999993E-2</v>
      </c>
      <c r="P128" s="118">
        <f>IF(K128="","",ROUND(M128/$E$27,4))</f>
        <v>27.0305</v>
      </c>
      <c r="Q128" s="118">
        <f>IF(K128="","",ROUND(M128/$E$29,4))</f>
        <v>28.701799999999999</v>
      </c>
      <c r="R128" s="119">
        <f>IF(K128="","",ROUND(M128/$E$30,4))</f>
        <v>18470.833299999998</v>
      </c>
      <c r="S128" s="41"/>
      <c r="T128" s="12"/>
    </row>
    <row r="129" spans="4:20" s="36" customFormat="1" ht="14" customHeight="1" outlineLevel="1" x14ac:dyDescent="0.2">
      <c r="D129" s="10"/>
      <c r="E129" s="60" t="s">
        <v>67</v>
      </c>
      <c r="H129" s="234"/>
      <c r="I129" s="242"/>
      <c r="J129" s="221" t="str">
        <f t="shared" si="48"/>
        <v/>
      </c>
      <c r="K129" s="232">
        <v>0.05</v>
      </c>
      <c r="L129" s="12"/>
      <c r="M129" s="144">
        <f t="shared" ref="M129:M130" si="49">IF(K129="","",($M$86+$M$125)*K129)</f>
        <v>1108250</v>
      </c>
      <c r="N129" s="178"/>
      <c r="O129" s="13">
        <f t="shared" ref="O129:O130" si="50">IF(K129="","",ROUND(M129/$M$155,4))</f>
        <v>3.6900000000000002E-2</v>
      </c>
      <c r="P129" s="118">
        <f t="shared" ref="P129:P130" si="51">IF(K129="","",ROUND(M129/$E$27,4))</f>
        <v>13.5152</v>
      </c>
      <c r="Q129" s="118">
        <f t="shared" ref="Q129:Q130" si="52">IF(K129="","",ROUND(M129/$E$29,4))</f>
        <v>14.350899999999999</v>
      </c>
      <c r="R129" s="119">
        <f t="shared" ref="R129:R130" si="53">IF(K129="","",ROUND(M129/$E$30,4))</f>
        <v>9235.4166999999998</v>
      </c>
      <c r="S129" s="41"/>
      <c r="T129" s="12"/>
    </row>
    <row r="130" spans="4:20" s="36" customFormat="1" ht="14" customHeight="1" outlineLevel="1" x14ac:dyDescent="0.2">
      <c r="D130" s="10"/>
      <c r="E130" s="61" t="s">
        <v>68</v>
      </c>
      <c r="H130" s="235"/>
      <c r="I130" s="243"/>
      <c r="J130" s="222" t="str">
        <f t="shared" si="48"/>
        <v/>
      </c>
      <c r="K130" s="233" t="str">
        <f>IF(OR(H130="",I130=""),"",J130/$M$155)</f>
        <v/>
      </c>
      <c r="L130" s="12"/>
      <c r="M130" s="236" t="str">
        <f t="shared" si="49"/>
        <v/>
      </c>
      <c r="N130" s="179"/>
      <c r="O130" s="120" t="str">
        <f t="shared" si="50"/>
        <v/>
      </c>
      <c r="P130" s="121" t="str">
        <f t="shared" si="51"/>
        <v/>
      </c>
      <c r="Q130" s="121" t="str">
        <f t="shared" si="52"/>
        <v/>
      </c>
      <c r="R130" s="122" t="str">
        <f t="shared" si="53"/>
        <v/>
      </c>
      <c r="S130" s="41"/>
      <c r="T130" s="12"/>
    </row>
    <row r="131" spans="4:20" s="36" customFormat="1" ht="4" customHeight="1" outlineLevel="1" x14ac:dyDescent="0.2">
      <c r="D131" s="10"/>
      <c r="E131" s="10"/>
      <c r="F131" s="10"/>
      <c r="G131" s="10"/>
      <c r="H131" s="10"/>
      <c r="I131" s="229"/>
      <c r="J131" s="223"/>
      <c r="K131" s="212"/>
      <c r="L131" s="10"/>
      <c r="M131" s="237"/>
      <c r="N131" s="10"/>
      <c r="O131" s="250"/>
      <c r="P131" s="245"/>
      <c r="Q131" s="245"/>
      <c r="R131" s="252"/>
      <c r="S131" s="41"/>
      <c r="T131" s="12"/>
    </row>
    <row r="132" spans="4:20" s="16" customFormat="1" ht="14" customHeight="1" x14ac:dyDescent="0.2">
      <c r="D132" s="193"/>
      <c r="E132" s="177" t="str">
        <f>E127&amp;" - Total"</f>
        <v>Contingencies - Total</v>
      </c>
      <c r="H132" s="165">
        <f>SUM(H128:H130)</f>
        <v>0</v>
      </c>
      <c r="I132" s="230">
        <f t="shared" ref="I132:K132" si="54">SUM(I128:I130)</f>
        <v>0</v>
      </c>
      <c r="J132" s="224">
        <f t="shared" si="54"/>
        <v>0</v>
      </c>
      <c r="K132" s="204">
        <f t="shared" si="54"/>
        <v>0.15000000000000002</v>
      </c>
      <c r="L132" s="2"/>
      <c r="M132" s="144">
        <f>SUM(M128:M130)</f>
        <v>3324750</v>
      </c>
      <c r="N132" s="194"/>
      <c r="O132" s="167">
        <f t="shared" ref="O132:Q132" si="55">SUM(O128:O130)</f>
        <v>0.1108</v>
      </c>
      <c r="P132" s="168">
        <f t="shared" si="55"/>
        <v>40.545699999999997</v>
      </c>
      <c r="Q132" s="168">
        <f t="shared" si="55"/>
        <v>43.052700000000002</v>
      </c>
      <c r="R132" s="169">
        <f t="shared" ref="R132:R152" si="56">IF(OR($H132="",$I132=""),"",M132/$E$30)</f>
        <v>27706.25</v>
      </c>
      <c r="S132" s="26"/>
      <c r="T132" s="2"/>
    </row>
    <row r="133" spans="4:20" s="36" customFormat="1" ht="14" customHeight="1" thickBot="1" x14ac:dyDescent="0.25">
      <c r="D133" s="10"/>
      <c r="E133" s="38"/>
      <c r="G133" s="38"/>
      <c r="H133" s="12"/>
      <c r="I133" s="228"/>
      <c r="J133" s="228"/>
      <c r="K133" s="12"/>
      <c r="L133" s="12"/>
      <c r="M133" s="129"/>
      <c r="N133" s="178"/>
      <c r="O133" s="13"/>
      <c r="P133" s="118"/>
      <c r="Q133" s="118"/>
      <c r="R133" s="123"/>
      <c r="S133" s="41"/>
      <c r="T133" s="12"/>
    </row>
    <row r="134" spans="4:20" ht="14" customHeight="1" thickBot="1" x14ac:dyDescent="0.25">
      <c r="E134" s="88" t="s">
        <v>69</v>
      </c>
      <c r="F134" s="24"/>
      <c r="G134" s="188"/>
      <c r="H134" s="27"/>
      <c r="I134" s="227"/>
      <c r="J134" s="227"/>
      <c r="K134" s="27"/>
      <c r="L134" s="27"/>
      <c r="M134" s="189"/>
      <c r="N134" s="130"/>
      <c r="O134" s="190"/>
      <c r="P134" s="191"/>
      <c r="Q134" s="191"/>
      <c r="R134" s="192"/>
      <c r="S134" s="30"/>
      <c r="T134" s="27"/>
    </row>
    <row r="135" spans="4:20" s="36" customFormat="1" ht="14" customHeight="1" outlineLevel="1" x14ac:dyDescent="0.2">
      <c r="D135" s="10"/>
      <c r="E135" s="62" t="s">
        <v>70</v>
      </c>
      <c r="H135" s="163">
        <v>1</v>
      </c>
      <c r="I135" s="240">
        <v>850000</v>
      </c>
      <c r="J135" s="221">
        <f t="shared" ref="J135:J151" si="57">IF(OR(H135="",I135=""),"",H135*I135)</f>
        <v>850000</v>
      </c>
      <c r="K135" s="210">
        <f t="shared" ref="K135:K151" si="58">IF(OR(H135="",I135=""),"",J135/$M$155)</f>
        <v>2.8333333333333332E-2</v>
      </c>
      <c r="L135" s="12"/>
      <c r="M135" s="161">
        <f t="shared" ref="M135:M151" si="59">J135</f>
        <v>850000</v>
      </c>
      <c r="N135" s="178"/>
      <c r="O135" s="13">
        <f t="shared" ref="O135:O151" si="60">IF(OR($H135="",$I135=""),"",ROUND(M135/$M$155,4))</f>
        <v>2.8299999999999999E-2</v>
      </c>
      <c r="P135" s="118">
        <f t="shared" ref="P135:P151" si="61">IF(OR($H135="",$I135=""),"",ROUND(M135/$E$27,4))</f>
        <v>10.3659</v>
      </c>
      <c r="Q135" s="118">
        <f t="shared" ref="Q135:Q151" si="62">IF(OR($H135="",$I135=""),"",ROUND(M135/$E$29,4))</f>
        <v>11.0068</v>
      </c>
      <c r="R135" s="119">
        <f t="shared" ref="R135:R151" si="63">IF(OR($H135="",$I135=""),"",ROUND(M135/$E$30,4))</f>
        <v>7083.3333000000002</v>
      </c>
      <c r="S135" s="41"/>
      <c r="T135" s="12"/>
    </row>
    <row r="136" spans="4:20" s="36" customFormat="1" ht="14" customHeight="1" outlineLevel="1" x14ac:dyDescent="0.2">
      <c r="D136" s="10"/>
      <c r="E136" s="60" t="s">
        <v>71</v>
      </c>
      <c r="H136" s="163">
        <v>1</v>
      </c>
      <c r="I136" s="240">
        <v>2500000</v>
      </c>
      <c r="J136" s="221">
        <f t="shared" si="57"/>
        <v>2500000</v>
      </c>
      <c r="K136" s="210">
        <f t="shared" si="58"/>
        <v>8.3333333333333329E-2</v>
      </c>
      <c r="L136" s="12"/>
      <c r="M136" s="161">
        <f t="shared" si="59"/>
        <v>2500000</v>
      </c>
      <c r="N136" s="178"/>
      <c r="O136" s="13">
        <f t="shared" si="60"/>
        <v>8.3299999999999999E-2</v>
      </c>
      <c r="P136" s="118">
        <f t="shared" si="61"/>
        <v>30.4878</v>
      </c>
      <c r="Q136" s="118">
        <f t="shared" si="62"/>
        <v>32.372900000000001</v>
      </c>
      <c r="R136" s="119">
        <f t="shared" si="63"/>
        <v>20833.333299999998</v>
      </c>
      <c r="S136" s="41"/>
      <c r="T136" s="12"/>
    </row>
    <row r="137" spans="4:20" s="36" customFormat="1" ht="14" customHeight="1" outlineLevel="1" x14ac:dyDescent="0.2">
      <c r="D137" s="10"/>
      <c r="E137" s="60" t="s">
        <v>72</v>
      </c>
      <c r="H137" s="163">
        <v>1</v>
      </c>
      <c r="I137" s="240">
        <v>200000</v>
      </c>
      <c r="J137" s="221">
        <f t="shared" ref="J137:J142" si="64">IF(OR(H137="",I137=""),"",H137*I137)</f>
        <v>200000</v>
      </c>
      <c r="K137" s="210">
        <f t="shared" si="58"/>
        <v>6.6666666666666671E-3</v>
      </c>
      <c r="L137" s="12"/>
      <c r="M137" s="161">
        <f t="shared" ref="M137:M142" si="65">J137</f>
        <v>200000</v>
      </c>
      <c r="N137" s="178"/>
      <c r="O137" s="13">
        <f t="shared" si="60"/>
        <v>6.7000000000000002E-3</v>
      </c>
      <c r="P137" s="118">
        <f t="shared" si="61"/>
        <v>2.4390000000000001</v>
      </c>
      <c r="Q137" s="118">
        <f t="shared" si="62"/>
        <v>2.5897999999999999</v>
      </c>
      <c r="R137" s="119">
        <f t="shared" si="63"/>
        <v>1666.6667</v>
      </c>
      <c r="S137" s="41"/>
      <c r="T137" s="12"/>
    </row>
    <row r="138" spans="4:20" s="36" customFormat="1" ht="14" customHeight="1" outlineLevel="1" x14ac:dyDescent="0.2">
      <c r="D138" s="10"/>
      <c r="E138" s="60" t="s">
        <v>84</v>
      </c>
      <c r="H138" s="163">
        <v>1</v>
      </c>
      <c r="I138" s="240">
        <v>650000</v>
      </c>
      <c r="J138" s="221">
        <f t="shared" si="64"/>
        <v>650000</v>
      </c>
      <c r="K138" s="210">
        <f t="shared" si="58"/>
        <v>2.1666666666666667E-2</v>
      </c>
      <c r="L138" s="12"/>
      <c r="M138" s="161">
        <v>647750</v>
      </c>
      <c r="N138" s="178"/>
      <c r="O138" s="13">
        <f t="shared" si="60"/>
        <v>2.1600000000000001E-2</v>
      </c>
      <c r="P138" s="118">
        <f t="shared" si="61"/>
        <v>7.8994</v>
      </c>
      <c r="Q138" s="118">
        <f t="shared" si="62"/>
        <v>8.3878000000000004</v>
      </c>
      <c r="R138" s="119">
        <f t="shared" si="63"/>
        <v>5397.9166999999998</v>
      </c>
      <c r="S138" s="41"/>
      <c r="T138" s="12"/>
    </row>
    <row r="139" spans="4:20" s="36" customFormat="1" ht="14" customHeight="1" outlineLevel="1" x14ac:dyDescent="0.2">
      <c r="D139" s="10"/>
      <c r="E139" s="60" t="s">
        <v>73</v>
      </c>
      <c r="H139" s="163">
        <v>1</v>
      </c>
      <c r="I139" s="240">
        <v>15000</v>
      </c>
      <c r="J139" s="221">
        <f t="shared" si="64"/>
        <v>15000</v>
      </c>
      <c r="K139" s="210">
        <f t="shared" si="58"/>
        <v>5.0000000000000001E-4</v>
      </c>
      <c r="L139" s="12"/>
      <c r="M139" s="161">
        <f t="shared" si="65"/>
        <v>15000</v>
      </c>
      <c r="N139" s="178"/>
      <c r="O139" s="13">
        <f t="shared" si="60"/>
        <v>5.0000000000000001E-4</v>
      </c>
      <c r="P139" s="118">
        <f t="shared" si="61"/>
        <v>0.18290000000000001</v>
      </c>
      <c r="Q139" s="118">
        <f t="shared" si="62"/>
        <v>0.19420000000000001</v>
      </c>
      <c r="R139" s="119">
        <f t="shared" si="63"/>
        <v>125</v>
      </c>
      <c r="S139" s="41"/>
      <c r="T139" s="12"/>
    </row>
    <row r="140" spans="4:20" s="36" customFormat="1" ht="14" customHeight="1" outlineLevel="1" x14ac:dyDescent="0.2">
      <c r="D140" s="10"/>
      <c r="E140" s="60" t="s">
        <v>74</v>
      </c>
      <c r="H140" s="163"/>
      <c r="I140" s="240"/>
      <c r="J140" s="221" t="str">
        <f t="shared" si="64"/>
        <v/>
      </c>
      <c r="K140" s="210" t="str">
        <f t="shared" si="58"/>
        <v/>
      </c>
      <c r="L140" s="12"/>
      <c r="M140" s="161" t="str">
        <f t="shared" si="65"/>
        <v/>
      </c>
      <c r="N140" s="178"/>
      <c r="O140" s="13" t="str">
        <f t="shared" si="60"/>
        <v/>
      </c>
      <c r="P140" s="118" t="str">
        <f t="shared" si="61"/>
        <v/>
      </c>
      <c r="Q140" s="118" t="str">
        <f t="shared" si="62"/>
        <v/>
      </c>
      <c r="R140" s="119" t="str">
        <f t="shared" si="63"/>
        <v/>
      </c>
      <c r="S140" s="41"/>
      <c r="T140" s="12"/>
    </row>
    <row r="141" spans="4:20" s="36" customFormat="1" ht="14" customHeight="1" outlineLevel="1" x14ac:dyDescent="0.2">
      <c r="D141" s="10"/>
      <c r="E141" s="60" t="s">
        <v>75</v>
      </c>
      <c r="H141" s="163">
        <v>1</v>
      </c>
      <c r="I141" s="240">
        <v>150000</v>
      </c>
      <c r="J141" s="221">
        <f t="shared" si="64"/>
        <v>150000</v>
      </c>
      <c r="K141" s="210">
        <f t="shared" si="58"/>
        <v>5.0000000000000001E-3</v>
      </c>
      <c r="L141" s="12"/>
      <c r="M141" s="161">
        <f t="shared" si="65"/>
        <v>150000</v>
      </c>
      <c r="N141" s="178"/>
      <c r="O141" s="13">
        <f t="shared" si="60"/>
        <v>5.0000000000000001E-3</v>
      </c>
      <c r="P141" s="118">
        <f t="shared" si="61"/>
        <v>1.8292999999999999</v>
      </c>
      <c r="Q141" s="118">
        <f t="shared" si="62"/>
        <v>1.9423999999999999</v>
      </c>
      <c r="R141" s="119">
        <f t="shared" si="63"/>
        <v>1250</v>
      </c>
      <c r="S141" s="41"/>
      <c r="T141" s="12"/>
    </row>
    <row r="142" spans="4:20" s="36" customFormat="1" ht="14" customHeight="1" outlineLevel="1" x14ac:dyDescent="0.2">
      <c r="D142" s="10"/>
      <c r="E142" s="60" t="s">
        <v>76</v>
      </c>
      <c r="H142" s="163">
        <v>1</v>
      </c>
      <c r="I142" s="240">
        <v>15000</v>
      </c>
      <c r="J142" s="221">
        <f t="shared" si="64"/>
        <v>15000</v>
      </c>
      <c r="K142" s="210">
        <f t="shared" si="58"/>
        <v>5.0000000000000001E-4</v>
      </c>
      <c r="L142" s="12"/>
      <c r="M142" s="161">
        <f t="shared" si="65"/>
        <v>15000</v>
      </c>
      <c r="N142" s="178"/>
      <c r="O142" s="13">
        <f t="shared" si="60"/>
        <v>5.0000000000000001E-4</v>
      </c>
      <c r="P142" s="118">
        <f t="shared" si="61"/>
        <v>0.18290000000000001</v>
      </c>
      <c r="Q142" s="118">
        <f t="shared" si="62"/>
        <v>0.19420000000000001</v>
      </c>
      <c r="R142" s="119">
        <f t="shared" si="63"/>
        <v>125</v>
      </c>
      <c r="S142" s="41"/>
      <c r="T142" s="12"/>
    </row>
    <row r="143" spans="4:20" s="36" customFormat="1" ht="14" customHeight="1" outlineLevel="1" x14ac:dyDescent="0.2">
      <c r="D143" s="10"/>
      <c r="E143" s="60" t="s">
        <v>77</v>
      </c>
      <c r="H143" s="163">
        <v>1</v>
      </c>
      <c r="I143" s="240">
        <v>7500</v>
      </c>
      <c r="J143" s="221">
        <f t="shared" si="57"/>
        <v>7500</v>
      </c>
      <c r="K143" s="210">
        <f t="shared" si="58"/>
        <v>2.5000000000000001E-4</v>
      </c>
      <c r="L143" s="12"/>
      <c r="M143" s="161">
        <f t="shared" si="59"/>
        <v>7500</v>
      </c>
      <c r="N143" s="178"/>
      <c r="O143" s="13">
        <f t="shared" si="60"/>
        <v>2.9999999999999997E-4</v>
      </c>
      <c r="P143" s="118">
        <f t="shared" si="61"/>
        <v>9.1499999999999998E-2</v>
      </c>
      <c r="Q143" s="118">
        <f t="shared" si="62"/>
        <v>9.7100000000000006E-2</v>
      </c>
      <c r="R143" s="119">
        <f t="shared" si="63"/>
        <v>62.5</v>
      </c>
      <c r="S143" s="41"/>
      <c r="T143" s="12"/>
    </row>
    <row r="144" spans="4:20" s="36" customFormat="1" ht="14" customHeight="1" outlineLevel="1" x14ac:dyDescent="0.2">
      <c r="D144" s="10"/>
      <c r="E144" s="60" t="s">
        <v>78</v>
      </c>
      <c r="H144" s="163">
        <v>1</v>
      </c>
      <c r="I144" s="240">
        <v>7500</v>
      </c>
      <c r="J144" s="221">
        <f t="shared" si="57"/>
        <v>7500</v>
      </c>
      <c r="K144" s="210">
        <f t="shared" si="58"/>
        <v>2.5000000000000001E-4</v>
      </c>
      <c r="L144" s="12"/>
      <c r="M144" s="161">
        <f t="shared" si="59"/>
        <v>7500</v>
      </c>
      <c r="N144" s="178"/>
      <c r="O144" s="13">
        <f t="shared" si="60"/>
        <v>2.9999999999999997E-4</v>
      </c>
      <c r="P144" s="118">
        <f t="shared" si="61"/>
        <v>9.1499999999999998E-2</v>
      </c>
      <c r="Q144" s="118">
        <f t="shared" si="62"/>
        <v>9.7100000000000006E-2</v>
      </c>
      <c r="R144" s="119">
        <f t="shared" si="63"/>
        <v>62.5</v>
      </c>
      <c r="S144" s="41"/>
      <c r="T144" s="12"/>
    </row>
    <row r="145" spans="4:20" s="36" customFormat="1" ht="14" customHeight="1" outlineLevel="1" x14ac:dyDescent="0.2">
      <c r="D145" s="10"/>
      <c r="E145" s="60" t="s">
        <v>79</v>
      </c>
      <c r="H145" s="163">
        <v>1</v>
      </c>
      <c r="I145" s="240">
        <v>7500</v>
      </c>
      <c r="J145" s="221">
        <f t="shared" si="57"/>
        <v>7500</v>
      </c>
      <c r="K145" s="210">
        <f t="shared" si="58"/>
        <v>2.5000000000000001E-4</v>
      </c>
      <c r="L145" s="12"/>
      <c r="M145" s="161">
        <f t="shared" si="59"/>
        <v>7500</v>
      </c>
      <c r="N145" s="178"/>
      <c r="O145" s="13">
        <f t="shared" si="60"/>
        <v>2.9999999999999997E-4</v>
      </c>
      <c r="P145" s="118">
        <f t="shared" si="61"/>
        <v>9.1499999999999998E-2</v>
      </c>
      <c r="Q145" s="118">
        <f t="shared" si="62"/>
        <v>9.7100000000000006E-2</v>
      </c>
      <c r="R145" s="119">
        <f t="shared" si="63"/>
        <v>62.5</v>
      </c>
      <c r="S145" s="41"/>
      <c r="T145" s="12"/>
    </row>
    <row r="146" spans="4:20" s="36" customFormat="1" ht="14" customHeight="1" outlineLevel="1" x14ac:dyDescent="0.2">
      <c r="D146" s="10"/>
      <c r="E146" s="60" t="s">
        <v>99</v>
      </c>
      <c r="H146" s="163"/>
      <c r="I146" s="240"/>
      <c r="J146" s="221" t="str">
        <f t="shared" si="57"/>
        <v/>
      </c>
      <c r="K146" s="210" t="str">
        <f t="shared" si="58"/>
        <v/>
      </c>
      <c r="L146" s="12"/>
      <c r="M146" s="161">
        <v>110000</v>
      </c>
      <c r="N146" s="178"/>
      <c r="O146" s="13" t="str">
        <f t="shared" si="60"/>
        <v/>
      </c>
      <c r="P146" s="118" t="str">
        <f t="shared" si="61"/>
        <v/>
      </c>
      <c r="Q146" s="118" t="str">
        <f t="shared" si="62"/>
        <v/>
      </c>
      <c r="R146" s="119" t="str">
        <f t="shared" si="63"/>
        <v/>
      </c>
      <c r="S146" s="41"/>
      <c r="T146" s="12"/>
    </row>
    <row r="147" spans="4:20" s="36" customFormat="1" ht="14" customHeight="1" outlineLevel="1" x14ac:dyDescent="0.2">
      <c r="D147" s="10"/>
      <c r="E147" s="60" t="s">
        <v>22</v>
      </c>
      <c r="H147" s="163"/>
      <c r="I147" s="240"/>
      <c r="J147" s="221" t="str">
        <f t="shared" si="57"/>
        <v/>
      </c>
      <c r="K147" s="210" t="str">
        <f t="shared" si="58"/>
        <v/>
      </c>
      <c r="L147" s="12"/>
      <c r="M147" s="161" t="str">
        <f t="shared" si="59"/>
        <v/>
      </c>
      <c r="N147" s="178"/>
      <c r="O147" s="13" t="str">
        <f t="shared" si="60"/>
        <v/>
      </c>
      <c r="P147" s="118" t="str">
        <f t="shared" si="61"/>
        <v/>
      </c>
      <c r="Q147" s="118" t="str">
        <f t="shared" si="62"/>
        <v/>
      </c>
      <c r="R147" s="119" t="str">
        <f t="shared" si="63"/>
        <v/>
      </c>
      <c r="S147" s="41"/>
      <c r="T147" s="12"/>
    </row>
    <row r="148" spans="4:20" s="36" customFormat="1" ht="14" customHeight="1" outlineLevel="1" x14ac:dyDescent="0.2">
      <c r="D148" s="10"/>
      <c r="E148" s="60" t="s">
        <v>22</v>
      </c>
      <c r="H148" s="163"/>
      <c r="I148" s="240"/>
      <c r="J148" s="221" t="str">
        <f t="shared" si="57"/>
        <v/>
      </c>
      <c r="K148" s="210" t="str">
        <f t="shared" si="58"/>
        <v/>
      </c>
      <c r="L148" s="12"/>
      <c r="M148" s="161" t="str">
        <f t="shared" si="59"/>
        <v/>
      </c>
      <c r="N148" s="178"/>
      <c r="O148" s="13" t="str">
        <f t="shared" si="60"/>
        <v/>
      </c>
      <c r="P148" s="118" t="str">
        <f t="shared" si="61"/>
        <v/>
      </c>
      <c r="Q148" s="118" t="str">
        <f t="shared" si="62"/>
        <v/>
      </c>
      <c r="R148" s="119" t="str">
        <f t="shared" si="63"/>
        <v/>
      </c>
      <c r="S148" s="41"/>
      <c r="T148" s="12"/>
    </row>
    <row r="149" spans="4:20" s="36" customFormat="1" ht="14" customHeight="1" outlineLevel="1" x14ac:dyDescent="0.2">
      <c r="D149" s="10"/>
      <c r="E149" s="60" t="s">
        <v>22</v>
      </c>
      <c r="H149" s="163"/>
      <c r="I149" s="240"/>
      <c r="J149" s="221" t="str">
        <f t="shared" si="57"/>
        <v/>
      </c>
      <c r="K149" s="210" t="str">
        <f t="shared" si="58"/>
        <v/>
      </c>
      <c r="L149" s="12"/>
      <c r="M149" s="161" t="str">
        <f t="shared" si="59"/>
        <v/>
      </c>
      <c r="N149" s="178"/>
      <c r="O149" s="13" t="str">
        <f t="shared" si="60"/>
        <v/>
      </c>
      <c r="P149" s="118" t="str">
        <f t="shared" si="61"/>
        <v/>
      </c>
      <c r="Q149" s="118" t="str">
        <f t="shared" si="62"/>
        <v/>
      </c>
      <c r="R149" s="119" t="str">
        <f t="shared" si="63"/>
        <v/>
      </c>
      <c r="S149" s="41"/>
      <c r="T149" s="12"/>
    </row>
    <row r="150" spans="4:20" s="36" customFormat="1" ht="14" customHeight="1" outlineLevel="1" x14ac:dyDescent="0.2">
      <c r="D150" s="10"/>
      <c r="E150" s="60" t="s">
        <v>22</v>
      </c>
      <c r="H150" s="163"/>
      <c r="I150" s="240"/>
      <c r="J150" s="221" t="str">
        <f t="shared" si="57"/>
        <v/>
      </c>
      <c r="K150" s="210" t="str">
        <f t="shared" si="58"/>
        <v/>
      </c>
      <c r="L150" s="12"/>
      <c r="M150" s="161" t="str">
        <f t="shared" si="59"/>
        <v/>
      </c>
      <c r="N150" s="178"/>
      <c r="O150" s="13" t="str">
        <f t="shared" si="60"/>
        <v/>
      </c>
      <c r="P150" s="118" t="str">
        <f t="shared" si="61"/>
        <v/>
      </c>
      <c r="Q150" s="118" t="str">
        <f t="shared" si="62"/>
        <v/>
      </c>
      <c r="R150" s="119" t="str">
        <f t="shared" si="63"/>
        <v/>
      </c>
      <c r="S150" s="41"/>
      <c r="T150" s="12"/>
    </row>
    <row r="151" spans="4:20" s="36" customFormat="1" ht="14" customHeight="1" outlineLevel="1" x14ac:dyDescent="0.2">
      <c r="D151" s="10"/>
      <c r="E151" s="61" t="s">
        <v>22</v>
      </c>
      <c r="H151" s="170"/>
      <c r="I151" s="241"/>
      <c r="J151" s="222" t="str">
        <f t="shared" si="57"/>
        <v/>
      </c>
      <c r="K151" s="211" t="str">
        <f t="shared" si="58"/>
        <v/>
      </c>
      <c r="L151" s="12"/>
      <c r="M151" s="162" t="str">
        <f t="shared" si="59"/>
        <v/>
      </c>
      <c r="N151" s="179"/>
      <c r="O151" s="120" t="str">
        <f t="shared" si="60"/>
        <v/>
      </c>
      <c r="P151" s="121" t="str">
        <f t="shared" si="61"/>
        <v/>
      </c>
      <c r="Q151" s="121" t="str">
        <f t="shared" si="62"/>
        <v/>
      </c>
      <c r="R151" s="122" t="str">
        <f t="shared" si="63"/>
        <v/>
      </c>
      <c r="S151" s="41"/>
      <c r="T151" s="12"/>
    </row>
    <row r="152" spans="4:20" s="36" customFormat="1" ht="4" customHeight="1" outlineLevel="1" x14ac:dyDescent="0.2">
      <c r="D152" s="10"/>
      <c r="E152" s="10"/>
      <c r="F152" s="10"/>
      <c r="G152" s="10"/>
      <c r="H152" s="10"/>
      <c r="I152" s="229"/>
      <c r="J152" s="229"/>
      <c r="K152" s="10"/>
      <c r="L152" s="10"/>
      <c r="M152" s="10"/>
      <c r="N152" s="10"/>
      <c r="O152" s="212"/>
      <c r="P152" s="245"/>
      <c r="Q152" s="245"/>
      <c r="R152" s="252" t="str">
        <f t="shared" si="56"/>
        <v/>
      </c>
      <c r="S152" s="41"/>
      <c r="T152" s="12"/>
    </row>
    <row r="153" spans="4:20" s="16" customFormat="1" ht="14" customHeight="1" x14ac:dyDescent="0.2">
      <c r="D153" s="193"/>
      <c r="E153" s="177" t="str">
        <f>E134&amp;" - Total"</f>
        <v>Financing Costs - Total</v>
      </c>
      <c r="H153" s="165">
        <f t="shared" ref="H153:K153" si="66">SUM(H135:H151)</f>
        <v>10</v>
      </c>
      <c r="I153" s="230">
        <f t="shared" si="66"/>
        <v>4402500</v>
      </c>
      <c r="J153" s="230">
        <f t="shared" si="66"/>
        <v>4402500</v>
      </c>
      <c r="K153" s="166">
        <f t="shared" si="66"/>
        <v>0.14675000000000002</v>
      </c>
      <c r="L153" s="2"/>
      <c r="M153" s="144">
        <f>SUM(M135:M151)</f>
        <v>4510250</v>
      </c>
      <c r="N153" s="194"/>
      <c r="O153" s="167">
        <f>SUM(O135:O151)</f>
        <v>0.14679999999999999</v>
      </c>
      <c r="P153" s="168">
        <f>SUM(P135:P151)</f>
        <v>53.66170000000001</v>
      </c>
      <c r="Q153" s="168">
        <f>SUM(Q135:Q151)</f>
        <v>56.979399999999991</v>
      </c>
      <c r="R153" s="201">
        <f t="shared" ref="R153" si="67">SUM(R135:R151)</f>
        <v>36668.75</v>
      </c>
      <c r="S153" s="26"/>
      <c r="T153" s="2"/>
    </row>
    <row r="154" spans="4:20" s="36" customFormat="1" ht="14" customHeight="1" thickBot="1" x14ac:dyDescent="0.25">
      <c r="D154" s="10"/>
      <c r="E154" s="38"/>
      <c r="G154" s="38"/>
      <c r="H154" s="12"/>
      <c r="I154" s="228"/>
      <c r="J154" s="228"/>
      <c r="K154" s="12"/>
      <c r="L154" s="12"/>
      <c r="M154" s="129"/>
      <c r="N154" s="178"/>
      <c r="O154" s="13"/>
      <c r="P154" s="118"/>
      <c r="Q154" s="118"/>
      <c r="R154" s="123" t="str">
        <f>IF(OR($H154="",$I154=""),"",M154/$E$30)</f>
        <v/>
      </c>
      <c r="S154" s="41"/>
      <c r="T154" s="12"/>
    </row>
    <row r="155" spans="4:20" ht="14" customHeight="1" thickBot="1" x14ac:dyDescent="0.25">
      <c r="E155" s="73" t="s">
        <v>80</v>
      </c>
      <c r="F155" s="24"/>
      <c r="G155" s="73"/>
      <c r="H155" s="220"/>
      <c r="I155" s="231"/>
      <c r="J155" s="231">
        <f t="shared" ref="J155:K155" si="68">J86+J125+J132+J153</f>
        <v>26567500</v>
      </c>
      <c r="K155" s="82">
        <f t="shared" si="68"/>
        <v>1.0355833333333333</v>
      </c>
      <c r="L155" s="27"/>
      <c r="M155" s="89">
        <f>M86+M125+M132+M153</f>
        <v>30000000</v>
      </c>
      <c r="N155" s="79"/>
      <c r="O155" s="82">
        <f>ROUND(O86+O125+O132+O153,4)</f>
        <v>0.99660000000000004</v>
      </c>
      <c r="P155" s="75">
        <f t="shared" ref="P155:R155" si="69">P86+P125+P132+P153</f>
        <v>364.51249999999999</v>
      </c>
      <c r="Q155" s="75">
        <f t="shared" si="69"/>
        <v>387.05030000000005</v>
      </c>
      <c r="R155" s="85">
        <f t="shared" si="69"/>
        <v>249083.33313333333</v>
      </c>
      <c r="S155" s="90"/>
      <c r="T155" s="27"/>
    </row>
    <row r="156" spans="4:20" s="36" customFormat="1" ht="14" customHeight="1" x14ac:dyDescent="0.2">
      <c r="D156" s="10"/>
      <c r="E156" s="10"/>
      <c r="G156" s="38"/>
      <c r="H156" s="12"/>
      <c r="I156" s="12"/>
      <c r="J156" s="12"/>
      <c r="K156" s="12"/>
      <c r="L156" s="12"/>
      <c r="M156" s="40"/>
      <c r="N156" s="180"/>
      <c r="O156" s="13"/>
      <c r="P156" s="14"/>
      <c r="Q156" s="14"/>
      <c r="R156" s="22"/>
      <c r="S156" s="41"/>
      <c r="T156" s="12"/>
    </row>
    <row r="157" spans="4:20" s="11" customFormat="1" ht="14" customHeight="1" x14ac:dyDescent="0.2">
      <c r="D157" s="10"/>
      <c r="E157" s="181"/>
      <c r="G157" s="43"/>
      <c r="H157" s="39"/>
      <c r="I157" s="39"/>
      <c r="J157" s="39"/>
      <c r="K157" s="182" t="s">
        <v>81</v>
      </c>
      <c r="L157" s="12"/>
      <c r="M157" s="183" t="str">
        <f>IF(M155=M44,"Yes!","NOOOO!!!!")</f>
        <v>Yes!</v>
      </c>
      <c r="N157" s="180"/>
      <c r="O157" s="183" t="str">
        <f>IF(O155&gt;0.995,"Yes!","NOOOO!!!!")</f>
        <v>Yes!</v>
      </c>
      <c r="P157" s="247" t="str">
        <f>IF(O155&gt;0.995,"Yes!","NOOOO!!!!")</f>
        <v>Yes!</v>
      </c>
      <c r="Q157" s="247" t="str">
        <f>IF(O155&gt;0.995,"Yes!","NOOOO!!!!")</f>
        <v>Yes!</v>
      </c>
      <c r="R157" s="183" t="str">
        <f>IF(O155&gt;0.995,"Yes!","NOOOO!!!!")</f>
        <v>Yes!</v>
      </c>
      <c r="S157" s="184"/>
      <c r="T157" s="39"/>
    </row>
    <row r="158" spans="4:20" s="11" customFormat="1" ht="14" customHeight="1" x14ac:dyDescent="0.2">
      <c r="D158" s="10"/>
      <c r="E158" s="181"/>
      <c r="G158" s="43"/>
      <c r="H158" s="39"/>
      <c r="I158" s="39"/>
      <c r="J158" s="39"/>
      <c r="K158" s="182" t="s">
        <v>98</v>
      </c>
      <c r="L158" s="12"/>
      <c r="M158" s="185">
        <f>M44-M155</f>
        <v>0</v>
      </c>
      <c r="N158" s="180"/>
      <c r="O158" s="186">
        <f>O44-O155</f>
        <v>3.3999999999999586E-3</v>
      </c>
      <c r="P158" s="248">
        <f>P44-P155</f>
        <v>1.3410999999999831</v>
      </c>
      <c r="Q158" s="248">
        <f>Q44-Q155</f>
        <v>1.4249999999999545</v>
      </c>
      <c r="R158" s="248">
        <f>R44-R155</f>
        <v>916.66686666666646</v>
      </c>
      <c r="S158" s="184"/>
      <c r="T158" s="39"/>
    </row>
    <row r="159" spans="4:20" ht="16" thickBot="1" x14ac:dyDescent="0.25">
      <c r="D159" s="91"/>
      <c r="E159" s="91"/>
      <c r="F159" s="24"/>
      <c r="G159" s="92"/>
      <c r="H159" s="93"/>
      <c r="I159" s="93"/>
      <c r="J159" s="93"/>
      <c r="K159" s="93"/>
      <c r="L159" s="94"/>
      <c r="M159" s="95"/>
      <c r="N159" s="96"/>
      <c r="O159" s="97"/>
      <c r="P159" s="98"/>
      <c r="Q159" s="98"/>
      <c r="R159" s="99"/>
      <c r="S159" s="26"/>
    </row>
    <row r="160" spans="4:20" ht="16" thickTop="1" x14ac:dyDescent="0.2">
      <c r="D160" s="100"/>
      <c r="E160" s="100"/>
      <c r="F160" s="24"/>
      <c r="G160" s="101"/>
      <c r="H160" s="102"/>
      <c r="I160" s="102"/>
      <c r="J160" s="102"/>
      <c r="K160" s="102"/>
      <c r="L160" s="103"/>
      <c r="M160" s="104"/>
      <c r="N160" s="105"/>
      <c r="O160" s="106"/>
      <c r="P160" s="107"/>
      <c r="Q160" s="107"/>
      <c r="R160" s="108"/>
      <c r="S160" s="26"/>
    </row>
    <row r="161" spans="6:19" x14ac:dyDescent="0.2">
      <c r="F161" s="24"/>
      <c r="L161" s="27"/>
      <c r="M161" s="23"/>
      <c r="N161" s="6"/>
      <c r="O161" s="17"/>
      <c r="P161" s="18"/>
      <c r="Q161" s="18"/>
      <c r="R161" s="3"/>
      <c r="S161" s="26"/>
    </row>
    <row r="162" spans="6:19" x14ac:dyDescent="0.2">
      <c r="F162" s="24"/>
      <c r="L162" s="27"/>
      <c r="M162" s="23"/>
      <c r="N162" s="6"/>
      <c r="O162" s="17"/>
      <c r="P162" s="18"/>
      <c r="Q162" s="18"/>
      <c r="R162" s="3"/>
      <c r="S162" s="26"/>
    </row>
    <row r="163" spans="6:19" x14ac:dyDescent="0.2">
      <c r="F163" s="24"/>
      <c r="L163" s="27"/>
      <c r="M163" s="23"/>
      <c r="N163" s="6"/>
      <c r="O163" s="17"/>
      <c r="P163" s="18"/>
      <c r="Q163" s="18"/>
      <c r="R163" s="3"/>
      <c r="S163" s="26"/>
    </row>
    <row r="164" spans="6:19" x14ac:dyDescent="0.2">
      <c r="F164" s="24"/>
      <c r="L164" s="27"/>
      <c r="M164" s="23"/>
      <c r="N164" s="6"/>
      <c r="O164" s="17"/>
      <c r="P164" s="18"/>
      <c r="Q164" s="18"/>
      <c r="R164" s="3"/>
      <c r="S164" s="26"/>
    </row>
    <row r="165" spans="6:19" x14ac:dyDescent="0.2">
      <c r="F165" s="24"/>
      <c r="L165" s="27"/>
      <c r="M165" s="23"/>
      <c r="N165" s="6"/>
      <c r="P165" s="18"/>
      <c r="Q165" s="18"/>
      <c r="R165" s="3"/>
      <c r="S165" s="26"/>
    </row>
    <row r="166" spans="6:19" x14ac:dyDescent="0.2">
      <c r="F166" s="24"/>
      <c r="M166" s="23"/>
      <c r="N166" s="6"/>
      <c r="P166" s="18"/>
      <c r="Q166" s="18"/>
      <c r="R166" s="3"/>
      <c r="S166" s="26"/>
    </row>
    <row r="167" spans="6:19" x14ac:dyDescent="0.2">
      <c r="F167" s="24"/>
      <c r="M167" s="23"/>
      <c r="N167" s="6"/>
      <c r="P167" s="18"/>
      <c r="Q167" s="18"/>
      <c r="R167" s="3"/>
      <c r="S167" s="26"/>
    </row>
    <row r="168" spans="6:19" x14ac:dyDescent="0.2">
      <c r="F168" s="24"/>
      <c r="M168" s="23"/>
      <c r="N168" s="6"/>
      <c r="P168" s="18"/>
      <c r="Q168" s="18"/>
      <c r="R168" s="3"/>
      <c r="S168" s="26"/>
    </row>
    <row r="169" spans="6:19" x14ac:dyDescent="0.2">
      <c r="F169" s="24"/>
      <c r="M169" s="23"/>
      <c r="N169" s="6"/>
      <c r="P169" s="18"/>
      <c r="Q169" s="18"/>
      <c r="R169" s="3"/>
      <c r="S169" s="26"/>
    </row>
    <row r="170" spans="6:19" x14ac:dyDescent="0.2">
      <c r="F170" s="24"/>
      <c r="M170" s="23"/>
      <c r="N170" s="1"/>
      <c r="P170" s="18"/>
      <c r="Q170" s="18"/>
      <c r="R170" s="3"/>
      <c r="S170" s="26"/>
    </row>
    <row r="171" spans="6:19" x14ac:dyDescent="0.2">
      <c r="F171" s="24"/>
    </row>
    <row r="172" spans="6:19" x14ac:dyDescent="0.2">
      <c r="F172" s="24"/>
    </row>
    <row r="173" spans="6:19" x14ac:dyDescent="0.2">
      <c r="F173" s="24"/>
    </row>
    <row r="174" spans="6:19" x14ac:dyDescent="0.2">
      <c r="F174" s="24"/>
    </row>
    <row r="175" spans="6:19" x14ac:dyDescent="0.2">
      <c r="F175" s="24"/>
    </row>
    <row r="176" spans="6:19" x14ac:dyDescent="0.2">
      <c r="F176" s="24"/>
    </row>
    <row r="177" spans="4:6" x14ac:dyDescent="0.2">
      <c r="F177" s="24"/>
    </row>
    <row r="178" spans="4:6" x14ac:dyDescent="0.15">
      <c r="D178" s="114" t="s">
        <v>100</v>
      </c>
      <c r="E178" s="114" t="s">
        <v>100</v>
      </c>
      <c r="F178" s="24"/>
    </row>
    <row r="179" spans="4:6" x14ac:dyDescent="0.2">
      <c r="F179" s="24"/>
    </row>
  </sheetData>
  <conditionalFormatting sqref="M157">
    <cfRule type="containsText" dxfId="3" priority="3" operator="containsText" text="NOOOO!!!!">
      <formula>NOT(ISERROR(SEARCH("NOOOO!!!!",M157)))</formula>
    </cfRule>
    <cfRule type="containsText" dxfId="2" priority="4" operator="containsText" text="Yes!">
      <formula>NOT(ISERROR(SEARCH("Yes!",M157)))</formula>
    </cfRule>
  </conditionalFormatting>
  <conditionalFormatting sqref="O157:R157">
    <cfRule type="containsText" dxfId="1" priority="1" operator="containsText" text="NOOOO!!!!">
      <formula>NOT(ISERROR(SEARCH("NOOOO!!!!",O157)))</formula>
    </cfRule>
    <cfRule type="containsText" dxfId="0" priority="2" operator="containsText" text="Yes!">
      <formula>NOT(ISERROR(SEARCH("Yes!",O157)))</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sources_uses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 Laskody</dc:creator>
  <cp:lastModifiedBy>Irwin@heritagecapitalgroup.net</cp:lastModifiedBy>
  <dcterms:created xsi:type="dcterms:W3CDTF">2020-11-28T11:10:45Z</dcterms:created>
  <dcterms:modified xsi:type="dcterms:W3CDTF">2025-01-27T20:15:44Z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ddress" linkTarget="Prop_Address">
    <vt:lpwstr>#REF!</vt:lpwstr>
  </property>
  <property fmtid="{D5CDD505-2E9C-101B-9397-08002B2CF9AE}" pid="3" name="City" linkTarget="Prop_City">
    <vt:lpwstr>#REF!</vt:lpwstr>
  </property>
  <property fmtid="{D5CDD505-2E9C-101B-9397-08002B2CF9AE}" pid="4" name="Cond" linkTarget="Prop_Cond">
    <vt:lpwstr>#REF!</vt:lpwstr>
  </property>
  <property fmtid="{D5CDD505-2E9C-101B-9397-08002B2CF9AE}" pid="5" name="County" linkTarget="Prop_County">
    <vt:lpwstr>#REF!</vt:lpwstr>
  </property>
  <property fmtid="{D5CDD505-2E9C-101B-9397-08002B2CF9AE}" pid="6" name="Current_Tax_Rate" linkTarget="Prop_Current_Tax_Rate">
    <vt:lpwstr>#REF!</vt:lpwstr>
  </property>
  <property fmtid="{D5CDD505-2E9C-101B-9397-08002B2CF9AE}" pid="7" name="Eff_Age" linkTarget="Prop_Eff_Age">
    <vt:lpwstr>#REF!</vt:lpwstr>
  </property>
  <property fmtid="{D5CDD505-2E9C-101B-9397-08002B2CF9AE}" pid="8" name="Ext_Walls" linkTarget="Prop_Ext_Walls">
    <vt:lpwstr>#REF!</vt:lpwstr>
  </property>
  <property fmtid="{D5CDD505-2E9C-101B-9397-08002B2CF9AE}" pid="9" name="Flood_Map" linkTarget="Prop_Flood_Map">
    <vt:lpwstr>#REF!</vt:lpwstr>
  </property>
  <property fmtid="{D5CDD505-2E9C-101B-9397-08002B2CF9AE}" pid="10" name="Flood_Zone" linkTarget="Prop_Flood_Zone">
    <vt:lpwstr>#REF!</vt:lpwstr>
  </property>
  <property fmtid="{D5CDD505-2E9C-101B-9397-08002B2CF9AE}" pid="11" name="FLU" linkTarget="Prop_FLU">
    <vt:lpwstr>#REF!</vt:lpwstr>
  </property>
  <property fmtid="{D5CDD505-2E9C-101B-9397-08002B2CF9AE}" pid="12" name="Land_AC" linkTarget="Prop_Land_AC">
    <vt:lpwstr>#REF!</vt:lpwstr>
  </property>
  <property fmtid="{D5CDD505-2E9C-101B-9397-08002B2CF9AE}" pid="13" name="Land_SF" linkTarget="Prop_Land_SF">
    <vt:lpwstr>#REF!</vt:lpwstr>
  </property>
  <property fmtid="{D5CDD505-2E9C-101B-9397-08002B2CF9AE}" pid="14" name="MSA" linkTarget="Prop_MSA">
    <vt:lpwstr>#REF!</vt:lpwstr>
  </property>
  <property fmtid="{D5CDD505-2E9C-101B-9397-08002B2CF9AE}" pid="15" name="Name" linkTarget="Prop_Name">
    <vt:lpwstr>#REF!</vt:lpwstr>
  </property>
  <property fmtid="{D5CDD505-2E9C-101B-9397-08002B2CF9AE}" pid="16" name="No_Bldgs" linkTarget="Prop_No_Bldgs">
    <vt:lpwstr>#REF!</vt:lpwstr>
  </property>
  <property fmtid="{D5CDD505-2E9C-101B-9397-08002B2CF9AE}" pid="17" name="No_Stories" linkTarget="Prop_No_Stories">
    <vt:lpwstr>#REF!</vt:lpwstr>
  </property>
  <property fmtid="{D5CDD505-2E9C-101B-9397-08002B2CF9AE}" pid="18" name="No_Units" linkTarget="Prop_No_Units">
    <vt:lpwstr>#REF!</vt:lpwstr>
  </property>
  <property fmtid="{D5CDD505-2E9C-101B-9397-08002B2CF9AE}" pid="19" name="Occupancy_Rt" linkTarget="Prop_Occupancy_Rt">
    <vt:lpwstr>#REF!</vt:lpwstr>
  </property>
  <property fmtid="{D5CDD505-2E9C-101B-9397-08002B2CF9AE}" pid="20" name="Phys_Age" linkTarget="Prop_Phys_Age">
    <vt:lpwstr>#REF!</vt:lpwstr>
  </property>
  <property fmtid="{D5CDD505-2E9C-101B-9397-08002B2CF9AE}" pid="21" name="Pkg_Spaces" linkTarget="Prop_Pkg_Spaces">
    <vt:lpwstr>#REF!</vt:lpwstr>
  </property>
  <property fmtid="{D5CDD505-2E9C-101B-9397-08002B2CF9AE}" pid="22" name="Pkg_Type" linkTarget="Prop_Pkg_Type">
    <vt:lpwstr>#REF!</vt:lpwstr>
  </property>
  <property fmtid="{D5CDD505-2E9C-101B-9397-08002B2CF9AE}" pid="23" name="Prim_Rd" linkTarget="Prop_Prim_Rd">
    <vt:lpwstr>#REF!</vt:lpwstr>
  </property>
  <property fmtid="{D5CDD505-2E9C-101B-9397-08002B2CF9AE}" pid="24" name="Size" linkTarget="Prop_Size">
    <vt:lpwstr>#REF!</vt:lpwstr>
  </property>
  <property fmtid="{D5CDD505-2E9C-101B-9397-08002B2CF9AE}" pid="25" name="State" linkTarget="Prop_State">
    <vt:lpwstr>#REF!</vt:lpwstr>
  </property>
  <property fmtid="{D5CDD505-2E9C-101B-9397-08002B2CF9AE}" pid="26" name="Submarket" linkTarget="Prop_Submarket">
    <vt:lpwstr>#REF!</vt:lpwstr>
  </property>
  <property fmtid="{D5CDD505-2E9C-101B-9397-08002B2CF9AE}" pid="27" name="Tax_ID" linkTarget="Prop_Tax_ID">
    <vt:lpwstr>#REF!</vt:lpwstr>
  </property>
  <property fmtid="{D5CDD505-2E9C-101B-9397-08002B2CF9AE}" pid="28" name="Type" linkTarget="Prop_Type">
    <vt:lpwstr>#REF!</vt:lpwstr>
  </property>
  <property fmtid="{D5CDD505-2E9C-101B-9397-08002B2CF9AE}" pid="29" name="Vacant_SF" linkTarget="Prop_Vacant_SF">
    <vt:lpwstr>#REF!</vt:lpwstr>
  </property>
  <property fmtid="{D5CDD505-2E9C-101B-9397-08002B2CF9AE}" pid="30" name="Yr_Blt" linkTarget="Prop_Yr_Blt">
    <vt:lpwstr>#REF!</vt:lpwstr>
  </property>
  <property fmtid="{D5CDD505-2E9C-101B-9397-08002B2CF9AE}" pid="31" name="Zip" linkTarget="Prop_Zip">
    <vt:lpwstr>#REF!</vt:lpwstr>
  </property>
  <property fmtid="{D5CDD505-2E9C-101B-9397-08002B2CF9AE}" pid="32" name="Zoning" linkTarget="Prop_Zoning">
    <vt:lpwstr>#REF!</vt:lpwstr>
  </property>
</Properties>
</file>