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mreis-my.sharepoint.com/personal/brandon_roth_ipausa_com/Documents/Documents/Temporary/"/>
    </mc:Choice>
  </mc:AlternateContent>
  <xr:revisionPtr revIDLastSave="133" documentId="8_{D49CA233-47A8-4077-8811-6E9DFB26ACEE}" xr6:coauthVersionLast="47" xr6:coauthVersionMax="47" xr10:uidLastSave="{3ECF6C7E-3853-4DB8-866F-ECBB6BD9D097}"/>
  <bookViews>
    <workbookView xWindow="-110" yWindow="-110" windowWidth="24220" windowHeight="15500" xr2:uid="{E52B9319-E455-44C6-9309-3CE3E29B5BB6}"/>
  </bookViews>
  <sheets>
    <sheet name="Sources and Use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C4" i="1"/>
  <c r="L4" i="1"/>
  <c r="H12" i="1"/>
  <c r="H11" i="1"/>
  <c r="H10" i="1"/>
  <c r="H4" i="1"/>
  <c r="D12" i="1"/>
  <c r="D11" i="1"/>
  <c r="G13" i="1" l="1"/>
  <c r="C13" i="1" l="1"/>
  <c r="D13" i="1" s="1"/>
  <c r="H13" i="1"/>
  <c r="C10" i="1"/>
  <c r="D10" i="1" s="1"/>
  <c r="L3" i="1" l="1"/>
  <c r="L5" i="1"/>
  <c r="L9" i="1"/>
  <c r="G5" i="1" s="1"/>
  <c r="H5" i="1" l="1"/>
  <c r="G7" i="1"/>
  <c r="C6" i="1" s="1"/>
  <c r="D6" i="1" l="1"/>
  <c r="C20" i="1"/>
  <c r="C21" i="1" s="1"/>
  <c r="G15" i="1"/>
  <c r="C7" i="1"/>
  <c r="D4" i="1"/>
  <c r="H7" i="1"/>
  <c r="D7" i="1" l="1"/>
  <c r="C15" i="1"/>
  <c r="D15" i="1" s="1"/>
  <c r="H15" i="1"/>
  <c r="D18" i="1"/>
  <c r="D19" i="1"/>
</calcChain>
</file>

<file path=xl/sharedStrings.xml><?xml version="1.0" encoding="utf-8"?>
<sst xmlns="http://schemas.openxmlformats.org/spreadsheetml/2006/main" count="41" uniqueCount="35">
  <si>
    <t>Sources and Uses</t>
  </si>
  <si>
    <t>Initial Sources</t>
  </si>
  <si>
    <t>Amount</t>
  </si>
  <si>
    <t>Total Initial Sources</t>
  </si>
  <si>
    <t>Total Initial Uses</t>
  </si>
  <si>
    <t>Future Sources</t>
  </si>
  <si>
    <t>Future Uses</t>
  </si>
  <si>
    <t>Total Future Sources</t>
  </si>
  <si>
    <t>Total Future Uses</t>
  </si>
  <si>
    <t>Total Equity</t>
  </si>
  <si>
    <t>Total Sources</t>
  </si>
  <si>
    <t>Total Uses</t>
  </si>
  <si>
    <t>Equity</t>
  </si>
  <si>
    <t>Est. Closing Costs</t>
  </si>
  <si>
    <t>Total Senior Loan</t>
  </si>
  <si>
    <t>IPA Placement Fee</t>
  </si>
  <si>
    <t>Est. Legal Fees</t>
  </si>
  <si>
    <t>Total Estimated Closing Costs</t>
  </si>
  <si>
    <t>Senior Loan</t>
  </si>
  <si>
    <t>Mezzanine Loan</t>
  </si>
  <si>
    <t>Senior Origination Fee</t>
  </si>
  <si>
    <t>Mezzanine Origination Fee</t>
  </si>
  <si>
    <t>Third Party Reports</t>
  </si>
  <si>
    <t>Misc. Closing Costs</t>
  </si>
  <si>
    <t>Total Mezzanine Loan</t>
  </si>
  <si>
    <t>Interest Reserve</t>
  </si>
  <si>
    <t>CapEx</t>
  </si>
  <si>
    <t>Operating Shortfall</t>
  </si>
  <si>
    <t>Per Unit</t>
  </si>
  <si>
    <t>Units</t>
  </si>
  <si>
    <t>Initial Uses</t>
  </si>
  <si>
    <t>Estimated Closing Costs</t>
  </si>
  <si>
    <t>Purchase Price</t>
  </si>
  <si>
    <t>LTC</t>
  </si>
  <si>
    <t>Total Capital Stack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</si>
</sst>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&quot;$&quot;#,##0"/>
    <numFmt numFmtId="166" formatCode="0.0%"/>
    <numFmt numFmtId="167" formatCode="mm/yyyy"/>
    <numFmt numFmtId="168" formatCode="m/d/yyyy\ \ h:mm\ AM/PM"/>
    <numFmt numFmtId="169" formatCode="[&lt;=9999999]###\-####;\(###\)\ ###\-####"/>
  </numFmts>
  <fonts count="6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b/>
      <sz val="10"/>
      <name val="Tahoma"/>
      <family val="2"/>
    </font>
    <font>
      <sz val="11"/>
      <color rgb="FF000000"/>
      <name val="Aptos Narrow"/>
      <family val="2"/>
      <scheme val="minor"/>
    </font>
    <font>
      <sz val="9"/>
      <name val="Arial"/>
      <family val="2"/>
    </font>
    <font>
      <sz val="8"/>
      <name val="Arial"/>
      <family val="2"/>
    </font>
    <font>
      <u/>
      <sz val="6.8"/>
      <color indexed="12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1"/>
      <name val="Tahoma"/>
      <family val="2"/>
    </font>
    <font>
      <i/>
      <u/>
      <sz val="10"/>
      <name val="Tahoma"/>
      <family val="2"/>
    </font>
    <font>
      <u/>
      <sz val="10"/>
      <name val="Tahoma"/>
      <family val="2"/>
    </font>
    <font>
      <i/>
      <u/>
      <sz val="9"/>
      <name val="Tahoma"/>
      <family val="2"/>
    </font>
    <font>
      <u/>
      <sz val="9"/>
      <name val="Tahoma"/>
      <family val="2"/>
    </font>
    <font>
      <b/>
      <u/>
      <sz val="10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i/>
      <sz val="9"/>
      <name val="Tahoma"/>
      <family val="2"/>
    </font>
    <font>
      <b/>
      <sz val="18"/>
      <color indexed="62"/>
      <name val="Cambria"/>
      <family val="2"/>
    </font>
    <font>
      <b/>
      <sz val="15"/>
      <color indexed="62"/>
      <name val="Aptos Narrow"/>
      <family val="2"/>
      <scheme val="minor"/>
    </font>
    <font>
      <b/>
      <sz val="13"/>
      <color indexed="62"/>
      <name val="Aptos Narrow"/>
      <family val="2"/>
      <scheme val="minor"/>
    </font>
    <font>
      <b/>
      <sz val="11"/>
      <color indexed="62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12"/>
      <color theme="2"/>
      <name val="Aptos Display"/>
      <family val="2"/>
      <scheme val="major"/>
    </font>
    <font>
      <sz val="20"/>
      <color theme="3" tint="9.9948118533890809E-2"/>
      <name val="Aptos Display"/>
      <family val="2"/>
      <scheme val="major"/>
    </font>
    <font>
      <sz val="10"/>
      <color rgb="FF0000FF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184172"/>
        <bgColor indexed="64"/>
      </patternFill>
    </fill>
    <fill>
      <patternFill patternType="solid">
        <fgColor rgb="FFE0E1E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3">
    <xf numFmtId="0" fontId="0" fillId="0" borderId="0"/>
    <xf numFmtId="164" fontId="1" fillId="0" borderId="0"/>
    <xf numFmtId="9" fontId="1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22" fillId="0" borderId="0"/>
    <xf numFmtId="0" fontId="22" fillId="0" borderId="0"/>
    <xf numFmtId="0" fontId="20" fillId="0" borderId="0"/>
    <xf numFmtId="0" fontId="17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31" fillId="17" borderId="0" applyNumberFormat="0" applyBorder="0" applyAlignment="0" applyProtection="0"/>
    <xf numFmtId="0" fontId="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1" fillId="22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3" borderId="0" applyNumberFormat="0" applyBorder="0" applyAlignment="0" applyProtection="0"/>
    <xf numFmtId="0" fontId="1" fillId="1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18" borderId="0" applyNumberFormat="0" applyBorder="0" applyAlignment="0" applyProtection="0"/>
    <xf numFmtId="0" fontId="1" fillId="22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25" borderId="0" applyNumberFormat="0" applyBorder="0" applyAlignment="0" applyProtection="0"/>
    <xf numFmtId="0" fontId="1" fillId="2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1" fillId="6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7" borderId="0" applyNumberFormat="0" applyBorder="0" applyAlignment="0" applyProtection="0"/>
    <xf numFmtId="0" fontId="1" fillId="22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1" fillId="26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5" borderId="0" applyNumberFormat="0" applyBorder="0" applyAlignment="0" applyProtection="0"/>
    <xf numFmtId="0" fontId="1" fillId="11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8" borderId="0" applyNumberFormat="0" applyBorder="0" applyAlignment="0" applyProtection="0"/>
    <xf numFmtId="0" fontId="1" fillId="2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9" borderId="0" applyNumberFormat="0" applyBorder="0" applyAlignment="0" applyProtection="0"/>
    <xf numFmtId="0" fontId="1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0" borderId="0" applyNumberFormat="0" applyBorder="0" applyAlignment="0" applyProtection="0"/>
    <xf numFmtId="0" fontId="12" fillId="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7" borderId="0" applyNumberFormat="0" applyBorder="0" applyAlignment="0" applyProtection="0"/>
    <xf numFmtId="0" fontId="12" fillId="22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12" fillId="26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0" borderId="0" applyNumberFormat="0" applyBorder="0" applyAlignment="0" applyProtection="0"/>
    <xf numFmtId="0" fontId="12" fillId="12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2" borderId="0" applyNumberFormat="0" applyBorder="0" applyAlignment="0" applyProtection="0"/>
    <xf numFmtId="0" fontId="12" fillId="20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14" fontId="27" fillId="0" borderId="0"/>
    <xf numFmtId="16" fontId="27" fillId="0" borderId="0"/>
    <xf numFmtId="0" fontId="32" fillId="33" borderId="0" applyNumberFormat="0" applyBorder="0" applyAlignment="0" applyProtection="0"/>
    <xf numFmtId="0" fontId="1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12" fillId="5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12" fillId="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1" borderId="0" applyNumberFormat="0" applyBorder="0" applyAlignment="0" applyProtection="0"/>
    <xf numFmtId="0" fontId="12" fillId="36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0" borderId="0" applyNumberFormat="0" applyBorder="0" applyAlignment="0" applyProtection="0"/>
    <xf numFmtId="0" fontId="12" fillId="9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7" borderId="0" applyNumberFormat="0" applyBorder="0" applyAlignment="0" applyProtection="0"/>
    <xf numFmtId="0" fontId="12" fillId="1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19" borderId="0" applyNumberFormat="0" applyBorder="0" applyAlignment="0" applyProtection="0"/>
    <xf numFmtId="0" fontId="3" fillId="2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4" fillId="26" borderId="14" applyNumberFormat="0" applyAlignment="0" applyProtection="0"/>
    <xf numFmtId="0" fontId="6" fillId="38" borderId="2" applyNumberFormat="0" applyAlignment="0" applyProtection="0"/>
    <xf numFmtId="0" fontId="34" fillId="26" borderId="14" applyNumberFormat="0" applyAlignment="0" applyProtection="0"/>
    <xf numFmtId="0" fontId="34" fillId="26" borderId="14" applyNumberFormat="0" applyAlignment="0" applyProtection="0"/>
    <xf numFmtId="0" fontId="35" fillId="39" borderId="15" applyNumberFormat="0" applyAlignment="0" applyProtection="0"/>
    <xf numFmtId="0" fontId="8" fillId="4" borderId="5" applyNumberFormat="0" applyAlignment="0" applyProtection="0"/>
    <xf numFmtId="0" fontId="35" fillId="39" borderId="15" applyNumberFormat="0" applyAlignment="0" applyProtection="0"/>
    <xf numFmtId="0" fontId="35" fillId="39" borderId="15" applyNumberFormat="0" applyAlignment="0" applyProtection="0"/>
    <xf numFmtId="0" fontId="26" fillId="40" borderId="0" applyNumberFormat="0">
      <alignment horizontal="center"/>
    </xf>
    <xf numFmtId="43" fontId="24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4" fillId="0" borderId="0" applyFont="0" applyFill="0" applyBorder="0" applyAlignment="0" applyProtection="0"/>
    <xf numFmtId="39" fontId="27" fillId="0" borderId="0">
      <alignment horizontal="right"/>
    </xf>
    <xf numFmtId="0" fontId="27" fillId="0" borderId="0">
      <alignment horizontal="right"/>
    </xf>
    <xf numFmtId="168" fontId="23" fillId="0" borderId="0" applyFill="0" applyProtection="0">
      <alignment vertical="center"/>
    </xf>
    <xf numFmtId="0" fontId="17" fillId="0" borderId="16" applyNumberFormat="0" applyFont="0" applyFill="0" applyAlignment="0" applyProtection="0"/>
    <xf numFmtId="0" fontId="17" fillId="0" borderId="16" applyNumberFormat="0" applyFont="0" applyFill="0" applyAlignment="0" applyProtection="0"/>
    <xf numFmtId="0" fontId="17" fillId="0" borderId="16" applyNumberFormat="0" applyFont="0" applyFill="0" applyAlignment="0" applyProtection="0"/>
    <xf numFmtId="0" fontId="17" fillId="0" borderId="16" applyNumberFormat="0" applyFont="0" applyFill="0" applyAlignment="0" applyProtection="0"/>
    <xf numFmtId="0" fontId="3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6" fontId="27" fillId="0" borderId="0" applyBorder="0"/>
    <xf numFmtId="0" fontId="37" fillId="21" borderId="0" applyNumberFormat="0" applyBorder="0" applyAlignment="0" applyProtection="0"/>
    <xf numFmtId="0" fontId="2" fillId="2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0" borderId="0">
      <alignment horizontal="left" indent="2"/>
    </xf>
    <xf numFmtId="0" fontId="17" fillId="0" borderId="0"/>
    <xf numFmtId="0" fontId="29" fillId="0" borderId="0" applyNumberFormat="0" applyFill="0" applyBorder="0" applyAlignment="0" applyProtection="0">
      <alignment horizontal="left"/>
    </xf>
    <xf numFmtId="0" fontId="30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>
      <alignment horizontal="left"/>
    </xf>
    <xf numFmtId="0" fontId="50" fillId="0" borderId="0" applyNumberFormat="0" applyFill="0" applyBorder="0" applyAlignment="0" applyProtection="0">
      <alignment horizontal="left"/>
    </xf>
    <xf numFmtId="0" fontId="51" fillId="0" borderId="0" applyNumberFormat="0" applyFill="0" applyAlignment="0" applyProtection="0">
      <alignment horizontal="left"/>
    </xf>
    <xf numFmtId="0" fontId="50" fillId="0" borderId="0" applyNumberFormat="0" applyFill="0" applyBorder="0" applyAlignment="0" applyProtection="0">
      <alignment horizontal="left"/>
    </xf>
    <xf numFmtId="0" fontId="51" fillId="0" borderId="0" applyNumberFormat="0" applyFill="0" applyBorder="0" applyAlignment="0" applyProtection="0">
      <alignment horizontal="left"/>
    </xf>
    <xf numFmtId="0" fontId="52" fillId="0" borderId="0" applyNumberFormat="0" applyFill="0" applyBorder="0" applyAlignment="0" applyProtection="0">
      <alignment horizontal="left"/>
    </xf>
    <xf numFmtId="0" fontId="53" fillId="0" borderId="0" applyNumberFormat="0" applyFill="0" applyBorder="0" applyAlignment="0" applyProtection="0">
      <alignment horizontal="left"/>
    </xf>
    <xf numFmtId="0" fontId="38" fillId="0" borderId="17" applyNumberFormat="0" applyFill="0" applyAlignment="0" applyProtection="0"/>
    <xf numFmtId="0" fontId="61" fillId="0" borderId="18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9" applyNumberFormat="0" applyFill="0" applyAlignment="0" applyProtection="0"/>
    <xf numFmtId="0" fontId="62" fillId="0" borderId="1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63" fillId="0" borderId="21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7" fillId="40" borderId="12" applyNumberFormat="0" applyFont="0" applyBorder="0" applyAlignment="0" applyProtection="0"/>
    <xf numFmtId="0" fontId="17" fillId="40" borderId="12" applyNumberFormat="0" applyFont="0" applyBorder="0" applyAlignment="0" applyProtection="0"/>
    <xf numFmtId="0" fontId="17" fillId="40" borderId="12" applyNumberFormat="0" applyFont="0" applyBorder="0" applyAlignment="0" applyProtection="0"/>
    <xf numFmtId="0" fontId="17" fillId="40" borderId="12" applyNumberFormat="0" applyFon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7" fontId="27" fillId="0" borderId="0" applyBorder="0"/>
    <xf numFmtId="0" fontId="27" fillId="0" borderId="0" applyBorder="0"/>
    <xf numFmtId="0" fontId="41" fillId="18" borderId="14" applyNumberFormat="0" applyAlignment="0" applyProtection="0"/>
    <xf numFmtId="0" fontId="4" fillId="22" borderId="2" applyNumberFormat="0" applyAlignment="0" applyProtection="0"/>
    <xf numFmtId="0" fontId="41" fillId="18" borderId="14" applyNumberFormat="0" applyAlignment="0" applyProtection="0"/>
    <xf numFmtId="0" fontId="41" fillId="18" borderId="14" applyNumberFormat="0" applyAlignment="0" applyProtection="0"/>
    <xf numFmtId="0" fontId="42" fillId="0" borderId="22" applyNumberFormat="0" applyFill="0" applyAlignment="0" applyProtection="0"/>
    <xf numFmtId="0" fontId="7" fillId="0" borderId="4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167" fontId="27" fillId="0" borderId="0"/>
    <xf numFmtId="0" fontId="43" fillId="22" borderId="0" applyNumberFormat="0" applyBorder="0" applyAlignment="0" applyProtection="0"/>
    <xf numFmtId="0" fontId="64" fillId="3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41" borderId="23" applyNumberFormat="0" applyFont="0" applyAlignment="0" applyProtection="0"/>
    <xf numFmtId="0" fontId="24" fillId="41" borderId="23" applyNumberFormat="0" applyFont="0" applyAlignment="0" applyProtection="0"/>
    <xf numFmtId="0" fontId="31" fillId="41" borderId="6" applyNumberFormat="0" applyFont="0" applyAlignment="0" applyProtection="0"/>
    <xf numFmtId="0" fontId="31" fillId="41" borderId="6" applyNumberFormat="0" applyFont="0" applyAlignment="0" applyProtection="0"/>
    <xf numFmtId="0" fontId="31" fillId="41" borderId="6" applyNumberFormat="0" applyFont="0" applyAlignment="0" applyProtection="0"/>
    <xf numFmtId="0" fontId="31" fillId="41" borderId="6" applyNumberFormat="0" applyFont="0" applyAlignment="0" applyProtection="0"/>
    <xf numFmtId="0" fontId="24" fillId="41" borderId="23" applyNumberFormat="0" applyFont="0" applyAlignment="0" applyProtection="0"/>
    <xf numFmtId="0" fontId="24" fillId="41" borderId="23" applyNumberFormat="0" applyFont="0" applyAlignment="0" applyProtection="0"/>
    <xf numFmtId="0" fontId="31" fillId="41" borderId="6" applyNumberFormat="0" applyFont="0" applyAlignment="0" applyProtection="0"/>
    <xf numFmtId="0" fontId="31" fillId="41" borderId="6" applyNumberFormat="0" applyFont="0" applyAlignment="0" applyProtection="0"/>
    <xf numFmtId="0" fontId="31" fillId="41" borderId="6" applyNumberFormat="0" applyFont="0" applyAlignment="0" applyProtection="0"/>
    <xf numFmtId="0" fontId="31" fillId="41" borderId="6" applyNumberFormat="0" applyFont="0" applyAlignment="0" applyProtection="0"/>
    <xf numFmtId="0" fontId="24" fillId="41" borderId="23" applyNumberFormat="0" applyFont="0" applyAlignment="0" applyProtection="0"/>
    <xf numFmtId="0" fontId="24" fillId="41" borderId="23" applyNumberFormat="0" applyFont="0" applyAlignment="0" applyProtection="0"/>
    <xf numFmtId="0" fontId="31" fillId="41" borderId="6" applyNumberFormat="0" applyFont="0" applyAlignment="0" applyProtection="0"/>
    <xf numFmtId="0" fontId="31" fillId="41" borderId="6" applyNumberFormat="0" applyFont="0" applyAlignment="0" applyProtection="0"/>
    <xf numFmtId="0" fontId="24" fillId="41" borderId="23" applyNumberFormat="0" applyFont="0" applyAlignment="0" applyProtection="0"/>
    <xf numFmtId="0" fontId="31" fillId="22" borderId="6" applyNumberFormat="0" applyFont="0" applyAlignment="0" applyProtection="0"/>
    <xf numFmtId="0" fontId="24" fillId="41" borderId="23" applyNumberFormat="0" applyFont="0" applyAlignment="0" applyProtection="0"/>
    <xf numFmtId="0" fontId="24" fillId="41" borderId="23" applyNumberFormat="0" applyFont="0" applyAlignment="0" applyProtection="0"/>
    <xf numFmtId="0" fontId="24" fillId="41" borderId="23" applyNumberFormat="0" applyFont="0" applyAlignment="0" applyProtection="0"/>
    <xf numFmtId="0" fontId="24" fillId="41" borderId="23" applyNumberFormat="0" applyFont="0" applyAlignment="0" applyProtection="0"/>
    <xf numFmtId="0" fontId="24" fillId="41" borderId="23" applyNumberFormat="0" applyFont="0" applyAlignment="0" applyProtection="0"/>
    <xf numFmtId="0" fontId="17" fillId="0" borderId="16" applyNumberFormat="0" applyFont="0" applyFill="0" applyAlignment="0" applyProtection="0"/>
    <xf numFmtId="0" fontId="17" fillId="0" borderId="16" applyNumberFormat="0" applyFont="0" applyFill="0" applyAlignment="0" applyProtection="0"/>
    <xf numFmtId="0" fontId="17" fillId="0" borderId="16" applyNumberFormat="0" applyFont="0" applyFill="0" applyAlignment="0" applyProtection="0"/>
    <xf numFmtId="0" fontId="17" fillId="0" borderId="16" applyNumberFormat="0" applyFont="0" applyFill="0" applyAlignment="0" applyProtection="0"/>
    <xf numFmtId="0" fontId="44" fillId="26" borderId="24" applyNumberFormat="0" applyAlignment="0" applyProtection="0"/>
    <xf numFmtId="0" fontId="5" fillId="38" borderId="3" applyNumberFormat="0" applyAlignment="0" applyProtection="0"/>
    <xf numFmtId="0" fontId="44" fillId="26" borderId="24" applyNumberFormat="0" applyAlignment="0" applyProtection="0"/>
    <xf numFmtId="0" fontId="44" fillId="26" borderId="24" applyNumberFormat="0" applyAlignment="0" applyProtection="0"/>
    <xf numFmtId="0" fontId="17" fillId="0" borderId="25" applyNumberFormat="0" applyFont="0" applyFill="0" applyAlignment="0" applyProtection="0"/>
    <xf numFmtId="0" fontId="17" fillId="0" borderId="13" applyNumberFormat="0" applyFont="0" applyFill="0" applyAlignment="0" applyProtection="0"/>
    <xf numFmtId="169" fontId="27" fillId="0" borderId="26" applyBorder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7" fillId="40" borderId="0" applyNumberFormat="0" applyBorder="0" applyProtection="0">
      <alignment horizontal="center"/>
    </xf>
    <xf numFmtId="0" fontId="54" fillId="0" borderId="0">
      <alignment horizontal="left"/>
    </xf>
    <xf numFmtId="0" fontId="26" fillId="0" borderId="0">
      <alignment horizontal="left" indent="1"/>
    </xf>
    <xf numFmtId="49" fontId="27" fillId="0" borderId="0"/>
    <xf numFmtId="0" fontId="27" fillId="0" borderId="0"/>
    <xf numFmtId="18" fontId="27" fillId="0" borderId="0" applyFill="0" applyProtection="0">
      <alignment horizontal="center"/>
    </xf>
    <xf numFmtId="20" fontId="27" fillId="0" borderId="0" applyFill="0" applyProtection="0">
      <alignment horizontal="center"/>
    </xf>
    <xf numFmtId="0" fontId="4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8" fillId="0" borderId="0">
      <alignment horizontal="center"/>
    </xf>
    <xf numFmtId="0" fontId="21" fillId="0" borderId="0">
      <alignment horizontal="center"/>
    </xf>
    <xf numFmtId="0" fontId="46" fillId="0" borderId="27" applyNumberFormat="0" applyFill="0" applyAlignment="0" applyProtection="0"/>
    <xf numFmtId="0" fontId="11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55" fillId="0" borderId="0" applyNumberFormat="0" applyFill="0" applyBorder="0" applyAlignment="0" applyProtection="0">
      <alignment horizontal="left"/>
    </xf>
    <xf numFmtId="0" fontId="56" fillId="0" borderId="0" applyNumberFormat="0" applyFill="0" applyBorder="0" applyAlignment="0" applyProtection="0">
      <alignment horizontal="left"/>
    </xf>
    <xf numFmtId="0" fontId="57" fillId="0" borderId="0" applyNumberFormat="0" applyFill="0" applyBorder="0" applyAlignment="0" applyProtection="0">
      <alignment horizontal="left"/>
    </xf>
    <xf numFmtId="0" fontId="58" fillId="0" borderId="0" applyNumberFormat="0" applyFill="0" applyBorder="0" applyAlignment="0" applyProtection="0">
      <alignment horizontal="left"/>
    </xf>
    <xf numFmtId="0" fontId="48" fillId="0" borderId="0" applyNumberFormat="0" applyFill="0" applyBorder="0" applyAlignment="0" applyProtection="0">
      <alignment horizontal="left"/>
    </xf>
    <xf numFmtId="0" fontId="58" fillId="0" borderId="0" applyNumberFormat="0" applyFill="0" applyBorder="0" applyAlignment="0" applyProtection="0">
      <alignment horizontal="left"/>
    </xf>
    <xf numFmtId="0" fontId="4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27" fillId="0" borderId="0" applyNumberFormat="0" applyFill="0" applyBorder="0" applyAlignment="0" applyProtection="0">
      <alignment horizontal="left"/>
    </xf>
    <xf numFmtId="0" fontId="17" fillId="40" borderId="0" applyNumberFormat="0" applyFont="0" applyBorder="0" applyAlignment="0" applyProtection="0"/>
    <xf numFmtId="0" fontId="17" fillId="40" borderId="0" applyNumberFormat="0" applyFont="0" applyBorder="0" applyAlignment="0" applyProtection="0"/>
    <xf numFmtId="0" fontId="17" fillId="40" borderId="0" applyNumberFormat="0" applyFont="0" applyBorder="0" applyAlignment="0" applyProtection="0"/>
    <xf numFmtId="0" fontId="17" fillId="40" borderId="0" applyNumberFormat="0" applyFont="0" applyBorder="0" applyAlignment="0" applyProtection="0"/>
    <xf numFmtId="0" fontId="17" fillId="0" borderId="26" applyNumberFormat="0" applyFont="0" applyFill="0" applyAlignment="0" applyProtection="0"/>
    <xf numFmtId="0" fontId="17" fillId="0" borderId="26" applyNumberFormat="0" applyFont="0" applyFill="0" applyAlignment="0" applyProtection="0"/>
    <xf numFmtId="0" fontId="17" fillId="0" borderId="26" applyNumberFormat="0" applyFont="0" applyFill="0" applyAlignment="0" applyProtection="0"/>
    <xf numFmtId="0" fontId="17" fillId="0" borderId="26" applyNumberFormat="0" applyFont="0" applyFill="0" applyAlignment="0" applyProtection="0"/>
    <xf numFmtId="0" fontId="4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37" fontId="23" fillId="0" borderId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14" fontId="65" fillId="0" borderId="0" applyFont="0" applyFill="0" applyBorder="0" applyAlignment="0">
      <alignment horizontal="left" indent="1"/>
    </xf>
    <xf numFmtId="0" fontId="65" fillId="0" borderId="30" applyNumberFormat="0" applyFont="0" applyFill="0" applyAlignment="0">
      <alignment wrapText="1"/>
    </xf>
    <xf numFmtId="0" fontId="65" fillId="0" borderId="0">
      <alignment horizontal="left" wrapText="1" indent="1"/>
    </xf>
    <xf numFmtId="5" fontId="65" fillId="0" borderId="0" applyFont="0" applyFill="0" applyBorder="0" applyProtection="0">
      <alignment horizontal="right"/>
    </xf>
    <xf numFmtId="41" fontId="65" fillId="0" borderId="0" applyFont="0" applyFill="0" applyBorder="0" applyProtection="0">
      <alignment horizontal="right" indent="1"/>
    </xf>
    <xf numFmtId="166" fontId="65" fillId="0" borderId="0" applyFont="0" applyFill="0" applyBorder="0" applyProtection="0">
      <alignment horizontal="right" indent="1"/>
    </xf>
    <xf numFmtId="0" fontId="66" fillId="42" borderId="29" applyNumberFormat="0" applyProtection="0">
      <alignment horizontal="left" vertical="center" wrapText="1" indent="1"/>
    </xf>
    <xf numFmtId="0" fontId="67" fillId="43" borderId="0" applyNumberFormat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14" fillId="15" borderId="7" xfId="1" applyFont="1" applyFill="1" applyBorder="1"/>
    <xf numFmtId="164" fontId="14" fillId="15" borderId="8" xfId="1" applyFont="1" applyFill="1" applyBorder="1" applyAlignment="1">
      <alignment horizontal="right"/>
    </xf>
    <xf numFmtId="164" fontId="15" fillId="0" borderId="7" xfId="1" applyFont="1" applyBorder="1" applyAlignment="1">
      <alignment horizontal="left" indent="1"/>
    </xf>
    <xf numFmtId="165" fontId="17" fillId="0" borderId="0" xfId="2" applyNumberFormat="1" applyFont="1" applyBorder="1" applyAlignment="1">
      <alignment horizontal="right"/>
    </xf>
    <xf numFmtId="165" fontId="16" fillId="0" borderId="8" xfId="1" applyNumberFormat="1" applyFont="1" applyBorder="1" applyAlignment="1">
      <alignment horizontal="right"/>
    </xf>
    <xf numFmtId="164" fontId="15" fillId="0" borderId="7" xfId="1" applyFont="1" applyBorder="1"/>
    <xf numFmtId="164" fontId="18" fillId="16" borderId="7" xfId="1" applyFont="1" applyFill="1" applyBorder="1"/>
    <xf numFmtId="165" fontId="14" fillId="16" borderId="0" xfId="2" applyNumberFormat="1" applyFont="1" applyFill="1" applyBorder="1" applyAlignment="1">
      <alignment horizontal="right"/>
    </xf>
    <xf numFmtId="165" fontId="17" fillId="0" borderId="0" xfId="2" applyNumberFormat="1" applyFont="1" applyFill="1" applyBorder="1" applyAlignment="1">
      <alignment horizontal="right"/>
    </xf>
    <xf numFmtId="164" fontId="18" fillId="0" borderId="34" xfId="1" applyFont="1" applyBorder="1"/>
    <xf numFmtId="165" fontId="19" fillId="0" borderId="35" xfId="1" applyNumberFormat="1" applyFont="1" applyBorder="1" applyAlignment="1">
      <alignment horizontal="right"/>
    </xf>
    <xf numFmtId="165" fontId="14" fillId="0" borderId="35" xfId="2" applyNumberFormat="1" applyFont="1" applyFill="1" applyBorder="1" applyAlignment="1">
      <alignment horizontal="right"/>
    </xf>
    <xf numFmtId="164" fontId="14" fillId="0" borderId="35" xfId="1" applyFont="1" applyBorder="1" applyAlignment="1">
      <alignment horizontal="left"/>
    </xf>
    <xf numFmtId="165" fontId="19" fillId="0" borderId="36" xfId="1" applyNumberFormat="1" applyFont="1" applyBorder="1" applyAlignment="1">
      <alignment horizontal="right"/>
    </xf>
    <xf numFmtId="165" fontId="19" fillId="16" borderId="8" xfId="1" applyNumberFormat="1" applyFont="1" applyFill="1" applyBorder="1" applyAlignment="1">
      <alignment horizontal="right"/>
    </xf>
    <xf numFmtId="0" fontId="18" fillId="0" borderId="35" xfId="3" applyFont="1" applyBorder="1"/>
    <xf numFmtId="0" fontId="13" fillId="14" borderId="31" xfId="0" applyFont="1" applyFill="1" applyBorder="1" applyAlignment="1">
      <alignment horizontal="left"/>
    </xf>
    <xf numFmtId="165" fontId="13" fillId="14" borderId="32" xfId="0" applyNumberFormat="1" applyFont="1" applyFill="1" applyBorder="1" applyAlignment="1">
      <alignment horizontal="right"/>
    </xf>
    <xf numFmtId="165" fontId="13" fillId="14" borderId="32" xfId="0" applyNumberFormat="1" applyFont="1" applyFill="1" applyBorder="1" applyAlignment="1">
      <alignment horizontal="centerContinuous"/>
    </xf>
    <xf numFmtId="0" fontId="13" fillId="14" borderId="32" xfId="0" applyFont="1" applyFill="1" applyBorder="1" applyAlignment="1">
      <alignment horizontal="left"/>
    </xf>
    <xf numFmtId="165" fontId="13" fillId="14" borderId="33" xfId="0" applyNumberFormat="1" applyFont="1" applyFill="1" applyBorder="1" applyAlignment="1">
      <alignment horizontal="right"/>
    </xf>
    <xf numFmtId="0" fontId="13" fillId="14" borderId="31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horizontal="center" vertical="center"/>
    </xf>
    <xf numFmtId="0" fontId="13" fillId="14" borderId="33" xfId="0" applyFont="1" applyFill="1" applyBorder="1" applyAlignment="1">
      <alignment horizontal="center" vertical="center"/>
    </xf>
    <xf numFmtId="0" fontId="15" fillId="0" borderId="0" xfId="0" applyFont="1"/>
    <xf numFmtId="0" fontId="15" fillId="0" borderId="7" xfId="0" applyFont="1" applyBorder="1"/>
    <xf numFmtId="6" fontId="15" fillId="0" borderId="8" xfId="0" applyNumberFormat="1" applyFont="1" applyBorder="1"/>
    <xf numFmtId="0" fontId="15" fillId="0" borderId="7" xfId="0" applyFont="1" applyFill="1" applyBorder="1"/>
    <xf numFmtId="0" fontId="18" fillId="44" borderId="9" xfId="0" applyFont="1" applyFill="1" applyBorder="1"/>
    <xf numFmtId="0" fontId="18" fillId="44" borderId="10" xfId="0" applyFont="1" applyFill="1" applyBorder="1"/>
    <xf numFmtId="6" fontId="18" fillId="44" borderId="11" xfId="0" applyNumberFormat="1" applyFont="1" applyFill="1" applyBorder="1"/>
    <xf numFmtId="165" fontId="15" fillId="0" borderId="0" xfId="0" applyNumberFormat="1" applyFont="1"/>
    <xf numFmtId="165" fontId="16" fillId="0" borderId="0" xfId="1" applyNumberFormat="1" applyFont="1" applyBorder="1" applyAlignment="1">
      <alignment horizontal="right"/>
    </xf>
    <xf numFmtId="164" fontId="14" fillId="15" borderId="0" xfId="1" applyFont="1" applyFill="1" applyBorder="1" applyAlignment="1">
      <alignment horizontal="right"/>
    </xf>
    <xf numFmtId="165" fontId="17" fillId="0" borderId="0" xfId="1" applyNumberFormat="1" applyFont="1" applyBorder="1" applyAlignment="1">
      <alignment horizontal="right"/>
    </xf>
    <xf numFmtId="165" fontId="15" fillId="0" borderId="0" xfId="0" applyNumberFormat="1" applyFont="1" applyBorder="1"/>
    <xf numFmtId="165" fontId="19" fillId="16" borderId="0" xfId="1" applyNumberFormat="1" applyFont="1" applyFill="1" applyBorder="1" applyAlignment="1">
      <alignment horizontal="right"/>
    </xf>
    <xf numFmtId="0" fontId="15" fillId="0" borderId="31" xfId="0" applyFont="1" applyBorder="1"/>
    <xf numFmtId="0" fontId="15" fillId="0" borderId="33" xfId="0" applyFont="1" applyBorder="1"/>
    <xf numFmtId="165" fontId="18" fillId="0" borderId="35" xfId="3" applyNumberFormat="1" applyFont="1" applyBorder="1"/>
    <xf numFmtId="165" fontId="16" fillId="0" borderId="0" xfId="1" applyNumberFormat="1" applyFont="1" applyFill="1" applyBorder="1" applyAlignment="1">
      <alignment horizontal="right"/>
    </xf>
    <xf numFmtId="165" fontId="17" fillId="0" borderId="0" xfId="1" applyNumberFormat="1" applyFont="1" applyBorder="1"/>
    <xf numFmtId="164" fontId="14" fillId="15" borderId="0" xfId="1" applyFont="1" applyFill="1" applyBorder="1" applyAlignment="1">
      <alignment horizontal="left"/>
    </xf>
    <xf numFmtId="164" fontId="17" fillId="0" borderId="0" xfId="1" applyFont="1" applyBorder="1" applyAlignment="1">
      <alignment horizontal="left" indent="1"/>
    </xf>
    <xf numFmtId="0" fontId="15" fillId="0" borderId="0" xfId="0" applyFont="1" applyBorder="1"/>
    <xf numFmtId="164" fontId="17" fillId="0" borderId="0" xfId="1" applyFont="1" applyBorder="1" applyAlignment="1">
      <alignment horizontal="left"/>
    </xf>
    <xf numFmtId="164" fontId="14" fillId="16" borderId="0" xfId="1" applyFont="1" applyFill="1" applyBorder="1" applyAlignment="1">
      <alignment horizontal="left"/>
    </xf>
    <xf numFmtId="165" fontId="16" fillId="0" borderId="8" xfId="1" applyNumberFormat="1" applyFont="1" applyFill="1" applyBorder="1" applyAlignment="1">
      <alignment horizontal="right"/>
    </xf>
    <xf numFmtId="165" fontId="17" fillId="0" borderId="8" xfId="1" applyNumberFormat="1" applyFont="1" applyBorder="1"/>
    <xf numFmtId="10" fontId="68" fillId="0" borderId="0" xfId="0" applyNumberFormat="1" applyFont="1"/>
    <xf numFmtId="0" fontId="15" fillId="44" borderId="34" xfId="0" applyFont="1" applyFill="1" applyBorder="1"/>
    <xf numFmtId="165" fontId="18" fillId="44" borderId="35" xfId="0" applyNumberFormat="1" applyFont="1" applyFill="1" applyBorder="1" applyAlignment="1">
      <alignment horizontal="center"/>
    </xf>
    <xf numFmtId="165" fontId="18" fillId="44" borderId="36" xfId="0" applyNumberFormat="1" applyFont="1" applyFill="1" applyBorder="1" applyAlignment="1">
      <alignment horizontal="center"/>
    </xf>
    <xf numFmtId="9" fontId="16" fillId="0" borderId="8" xfId="432" applyFont="1" applyBorder="1" applyAlignment="1">
      <alignment horizontal="center"/>
    </xf>
  </cellXfs>
  <cellStyles count="433">
    <cellStyle name="20% - Accent1 2" xfId="27" xr:uid="{BC86041A-1BDF-48CB-9F10-EB7EF055ACC0}"/>
    <cellStyle name="20% - Accent1 3" xfId="28" xr:uid="{97977344-05C4-414B-A0EA-9E39CA0BED8B}"/>
    <cellStyle name="20% - Accent1 4" xfId="29" xr:uid="{76A1468E-1FC8-4891-A294-9849F95E29B2}"/>
    <cellStyle name="20% - Accent1 5" xfId="26" xr:uid="{9FDAE13A-C2DB-418B-A697-9854664D2B2E}"/>
    <cellStyle name="20% - Accent2 2" xfId="31" xr:uid="{9B726DB7-E248-4BD1-8711-66BA19107E6F}"/>
    <cellStyle name="20% - Accent2 3" xfId="32" xr:uid="{EFA14690-E90E-461D-9798-192BFBA6A8D2}"/>
    <cellStyle name="20% - Accent2 4" xfId="33" xr:uid="{C7BDA18F-A9CB-4968-97D4-418FAE471D7B}"/>
    <cellStyle name="20% - Accent2 5" xfId="30" xr:uid="{E213E8CE-4628-4BBB-87B3-98003FE626EA}"/>
    <cellStyle name="20% - Accent3 2" xfId="35" xr:uid="{8D7A4B58-4613-46A2-A5A9-CB50FCECE4F9}"/>
    <cellStyle name="20% - Accent3 3" xfId="36" xr:uid="{34311B10-065F-42C0-B21D-A09CC0E668C6}"/>
    <cellStyle name="20% - Accent3 4" xfId="37" xr:uid="{234C7C75-A944-4285-8EFA-001D6ACB8566}"/>
    <cellStyle name="20% - Accent3 5" xfId="34" xr:uid="{4437441E-E28D-4760-82A2-6B4982E2D909}"/>
    <cellStyle name="20% - Accent4 2" xfId="39" xr:uid="{7B27225B-B8FD-4371-BA31-04F76C6CE34F}"/>
    <cellStyle name="20% - Accent4 3" xfId="40" xr:uid="{C661081C-7427-4EB3-B3B3-3196D77859F6}"/>
    <cellStyle name="20% - Accent4 4" xfId="41" xr:uid="{C92BD062-AB64-42E8-A1A8-7C17F1B75858}"/>
    <cellStyle name="20% - Accent4 5" xfId="38" xr:uid="{17F57754-CF7F-4DF5-A4B7-06486A4901BD}"/>
    <cellStyle name="20% - Accent5 2" xfId="43" xr:uid="{28B75F2D-38DB-40F7-8195-4676340856BB}"/>
    <cellStyle name="20% - Accent5 3" xfId="44" xr:uid="{D52F4826-3B3A-4FF1-B343-5664E6D326BE}"/>
    <cellStyle name="20% - Accent5 4" xfId="45" xr:uid="{E3AFEC67-483C-4859-ADB7-FAE16C7FEFC0}"/>
    <cellStyle name="20% - Accent5 5" xfId="42" xr:uid="{C13F7C78-D26B-4AE5-8AF5-A2C8BE214045}"/>
    <cellStyle name="20% - Accent6 2" xfId="47" xr:uid="{47CE9355-F649-40B6-8819-0582094B9FD1}"/>
    <cellStyle name="20% - Accent6 3" xfId="48" xr:uid="{19A5174F-7644-4606-8181-C3B4F5574FB0}"/>
    <cellStyle name="20% - Accent6 4" xfId="49" xr:uid="{4414BCC5-765B-41E6-8F69-C9EC4C8DB3AB}"/>
    <cellStyle name="20% - Accent6 5" xfId="46" xr:uid="{163CE29A-9AE0-484A-A842-B3D791D992B3}"/>
    <cellStyle name="40% - Accent1 2" xfId="51" xr:uid="{F7C13114-553C-41ED-B77F-5B6FA41D4070}"/>
    <cellStyle name="40% - Accent1 3" xfId="52" xr:uid="{D28AC8F0-5B00-455C-8F3F-E7AC3BB3B8F1}"/>
    <cellStyle name="40% - Accent1 4" xfId="53" xr:uid="{A17F63B1-438F-4653-B349-75E8682E36DB}"/>
    <cellStyle name="40% - Accent1 5" xfId="50" xr:uid="{F873619E-205F-448F-A281-B52D9AFA523F}"/>
    <cellStyle name="40% - Accent2 2" xfId="55" xr:uid="{0B61C3F2-4A01-4461-95C7-AFE6C61AA92A}"/>
    <cellStyle name="40% - Accent2 3" xfId="56" xr:uid="{560FFDA8-0515-430A-9703-515E8AEBE340}"/>
    <cellStyle name="40% - Accent2 4" xfId="57" xr:uid="{CDA4C150-B648-4372-B37D-9EA8AA473276}"/>
    <cellStyle name="40% - Accent2 5" xfId="54" xr:uid="{58D1CAB3-882B-441E-AF5E-8C01CAB87999}"/>
    <cellStyle name="40% - Accent3 2" xfId="59" xr:uid="{75F9A13E-65FD-4D34-B2CD-CCC2527A90C0}"/>
    <cellStyle name="40% - Accent3 3" xfId="60" xr:uid="{7871E64B-CA35-40E9-A575-FC4291C221B6}"/>
    <cellStyle name="40% - Accent3 4" xfId="61" xr:uid="{F91EA76C-80A9-4329-89CE-50F4435F5C77}"/>
    <cellStyle name="40% - Accent3 5" xfId="58" xr:uid="{DAACA044-5C23-449F-995A-D18193033365}"/>
    <cellStyle name="40% - Accent4 2" xfId="63" xr:uid="{849D1151-5184-4A6B-A084-411677D7A1EB}"/>
    <cellStyle name="40% - Accent4 3" xfId="64" xr:uid="{FB14CF9A-5AE3-4DEF-A923-42066643910A}"/>
    <cellStyle name="40% - Accent4 4" xfId="65" xr:uid="{4B0F26E6-0E38-4ED0-8C34-C0C7BC74BF07}"/>
    <cellStyle name="40% - Accent4 5" xfId="62" xr:uid="{E399B37F-6A31-47F6-A79F-37E233135870}"/>
    <cellStyle name="40% - Accent5 2" xfId="67" xr:uid="{D7361FC4-1837-4FB2-8614-536CF9EA5F9B}"/>
    <cellStyle name="40% - Accent5 3" xfId="68" xr:uid="{1AD89000-7F4E-48B9-A34A-824E6DD1C810}"/>
    <cellStyle name="40% - Accent5 4" xfId="69" xr:uid="{33D9DA36-5EF9-42FC-AAB4-33EF52B406EB}"/>
    <cellStyle name="40% - Accent5 5" xfId="66" xr:uid="{57AAF3D6-70AF-470B-A5ED-B0C6A9352F11}"/>
    <cellStyle name="40% - Accent6 2" xfId="71" xr:uid="{2F8774D3-A6AB-4FD3-96AC-7A2CD0B7AB2D}"/>
    <cellStyle name="40% - Accent6 3" xfId="72" xr:uid="{BC320FF8-7563-4440-9EAF-684C324252C3}"/>
    <cellStyle name="40% - Accent6 4" xfId="73" xr:uid="{A87CD03D-12C5-46ED-8C7C-14F814DC80EF}"/>
    <cellStyle name="40% - Accent6 5" xfId="70" xr:uid="{D98DE034-9288-4DC6-B754-4BC0F100C326}"/>
    <cellStyle name="60% - Accent1 2" xfId="75" xr:uid="{649EE661-F6EE-4FE5-AA40-1CE58FE52470}"/>
    <cellStyle name="60% - Accent1 3" xfId="76" xr:uid="{A3F68816-EBE4-4401-8FCF-BFADD64E5D32}"/>
    <cellStyle name="60% - Accent1 4" xfId="77" xr:uid="{3B1CEFAD-E84C-430A-937F-BF5C313A3C32}"/>
    <cellStyle name="60% - Accent1 5" xfId="74" xr:uid="{A86C131B-A265-4C63-86B9-FD822A3473CB}"/>
    <cellStyle name="60% - Accent2 2" xfId="79" xr:uid="{61CAFCB9-CB55-4A73-B4BE-BB367E886F14}"/>
    <cellStyle name="60% - Accent2 3" xfId="80" xr:uid="{7BB54DA9-9D47-4585-BE5B-DB5023942844}"/>
    <cellStyle name="60% - Accent2 4" xfId="81" xr:uid="{582EE3CF-8AC1-4265-8FEA-C4BDC18E477A}"/>
    <cellStyle name="60% - Accent2 5" xfId="78" xr:uid="{69FCC862-62B7-46CC-B175-D9BF086D7F9A}"/>
    <cellStyle name="60% - Accent3 2" xfId="83" xr:uid="{9A81A7E8-FFDC-45FC-B503-1C013F7FC6B2}"/>
    <cellStyle name="60% - Accent3 3" xfId="84" xr:uid="{FD497AE9-D0D6-4607-B4FD-18A79C741799}"/>
    <cellStyle name="60% - Accent3 4" xfId="85" xr:uid="{AED51E89-E5F9-4249-905B-E044C7CFB6A1}"/>
    <cellStyle name="60% - Accent3 5" xfId="82" xr:uid="{F2D637D8-A339-4890-8209-DC4017A541FF}"/>
    <cellStyle name="60% - Accent4 2" xfId="87" xr:uid="{4E963A8D-3EE0-41D3-96E1-4A6840A8634C}"/>
    <cellStyle name="60% - Accent4 3" xfId="88" xr:uid="{860D4085-EE58-425C-ACD5-667BA61886D6}"/>
    <cellStyle name="60% - Accent4 4" xfId="89" xr:uid="{ECA9B21D-984D-44FE-8308-FBD3C1EE0D1D}"/>
    <cellStyle name="60% - Accent4 5" xfId="86" xr:uid="{DAC05B33-01F0-4D43-816B-3316176FFBBE}"/>
    <cellStyle name="60% - Accent5 2" xfId="91" xr:uid="{6C0B41CD-BAE3-4D37-8B16-413BD3B6D57B}"/>
    <cellStyle name="60% - Accent5 3" xfId="92" xr:uid="{7F448095-5637-4059-B651-FD9EC3DF3178}"/>
    <cellStyle name="60% - Accent5 4" xfId="93" xr:uid="{A2801184-87D8-49CE-89FA-132BDB7EE312}"/>
    <cellStyle name="60% - Accent5 5" xfId="90" xr:uid="{8809C95C-5296-4021-881E-B19F269CAC33}"/>
    <cellStyle name="60% - Accent6 2" xfId="95" xr:uid="{7FA70294-2F6A-4BA0-9D3A-D36E41E8E505}"/>
    <cellStyle name="60% - Accent6 3" xfId="96" xr:uid="{B63DB949-43E2-4B97-8397-5F665D43C721}"/>
    <cellStyle name="60% - Accent6 4" xfId="97" xr:uid="{3926EA18-870C-4365-9B91-E51815289D49}"/>
    <cellStyle name="60% - Accent6 5" xfId="94" xr:uid="{09195D2B-3875-46B5-8BC0-9763CE1085D7}"/>
    <cellStyle name="A" xfId="98" xr:uid="{DCD7A7D7-47EE-4416-8DB6-184BA09587AC}"/>
    <cellStyle name="A 2" xfId="99" xr:uid="{20CFEEBF-8A09-4CEE-8A1D-1484421B4913}"/>
    <cellStyle name="Accent1 2" xfId="101" xr:uid="{57B7A5DB-B900-438A-ADAA-32DCAF82B1F2}"/>
    <cellStyle name="Accent1 3" xfId="102" xr:uid="{516CE11D-293F-45B9-8FF0-1FC863099C58}"/>
    <cellStyle name="Accent1 4" xfId="103" xr:uid="{451EFAF8-D8F0-449D-B179-197D42F83FED}"/>
    <cellStyle name="Accent1 5" xfId="100" xr:uid="{2CD609AC-65CB-4227-8EF6-8B7AEAFCFDE1}"/>
    <cellStyle name="Accent2 2" xfId="105" xr:uid="{060D35FD-E108-452C-BD8B-ABB2D74850CA}"/>
    <cellStyle name="Accent2 3" xfId="106" xr:uid="{5A66E192-8B08-4E34-825B-8D5020BA8C0F}"/>
    <cellStyle name="Accent2 4" xfId="107" xr:uid="{F81DC59E-3E47-4F93-ADDE-A25B900F489B}"/>
    <cellStyle name="Accent2 5" xfId="104" xr:uid="{03AE642C-CAA8-46FC-BD01-D79668F4061B}"/>
    <cellStyle name="Accent3 2" xfId="109" xr:uid="{F36B5F2A-B574-43C7-A2CF-1AD10F355D33}"/>
    <cellStyle name="Accent3 3" xfId="110" xr:uid="{0ABB309E-40BC-467A-8A62-88536FCAA5A9}"/>
    <cellStyle name="Accent3 4" xfId="111" xr:uid="{EEA0558A-DD44-40A1-AF8B-64A0D53A0892}"/>
    <cellStyle name="Accent3 5" xfId="108" xr:uid="{91A33D06-6919-450C-8AD5-AB5C3EEAD518}"/>
    <cellStyle name="Accent4 2" xfId="113" xr:uid="{F10013DF-3F92-4668-B67E-F54644ACB83E}"/>
    <cellStyle name="Accent4 3" xfId="114" xr:uid="{8D587BBA-D59F-4B4A-85FB-561C6D3B0C93}"/>
    <cellStyle name="Accent4 4" xfId="115" xr:uid="{1E76C7E6-14ED-44B4-9353-A64E38496DD5}"/>
    <cellStyle name="Accent4 5" xfId="112" xr:uid="{7E33FB08-A416-4312-86A2-138B76DD3CCB}"/>
    <cellStyle name="Accent5 2" xfId="117" xr:uid="{3E92FC59-AAB2-4805-B635-9B48CCA8652C}"/>
    <cellStyle name="Accent5 3" xfId="118" xr:uid="{92B056C8-EDCD-4395-89E3-F1F2780975A6}"/>
    <cellStyle name="Accent5 4" xfId="119" xr:uid="{7A19629F-AE83-481F-A461-049A18422083}"/>
    <cellStyle name="Accent5 5" xfId="116" xr:uid="{88636F8F-C096-414F-9E6B-4EBE5A76D7BD}"/>
    <cellStyle name="Accent6 2" xfId="121" xr:uid="{F90BD6C1-4829-4B02-B703-39B5C9B84952}"/>
    <cellStyle name="Accent6 3" xfId="122" xr:uid="{5576DCF3-FF47-45F5-BC69-D3C1AA3AEBB6}"/>
    <cellStyle name="Accent6 4" xfId="123" xr:uid="{02C28E12-ACA7-4231-986B-2D1BEBC92519}"/>
    <cellStyle name="Accent6 5" xfId="120" xr:uid="{011FB1D3-7F70-46C6-B6E6-34E5483B2D88}"/>
    <cellStyle name="ACE" xfId="412" xr:uid="{96730AD8-BFD5-44BB-92F9-EAFA33AA05AB}"/>
    <cellStyle name="Bad 2" xfId="125" xr:uid="{DE1DED7E-0DE9-47FE-B757-324261A785A0}"/>
    <cellStyle name="Bad 3" xfId="126" xr:uid="{B9602DDA-3E78-4BB1-90B1-931D2F470F6C}"/>
    <cellStyle name="Bad 4" xfId="127" xr:uid="{C80A89A0-4983-4A0F-9051-FF2E819F9354}"/>
    <cellStyle name="Bad 5" xfId="124" xr:uid="{715208F0-4C23-4F6C-81FF-436C1B1EDDAC}"/>
    <cellStyle name="Calculation 2" xfId="129" xr:uid="{4A8867A2-F0C5-4891-AB29-9E93DF97C710}"/>
    <cellStyle name="Calculation 3" xfId="130" xr:uid="{8E52A228-EBFB-4781-B6DD-A9D9809FE948}"/>
    <cellStyle name="Calculation 4" xfId="131" xr:uid="{AF907C67-BE12-47DC-B187-0F06F077D4D1}"/>
    <cellStyle name="Calculation 5" xfId="128" xr:uid="{D46F44A3-B064-47BA-B3C1-EE1671277E6C}"/>
    <cellStyle name="Check Cell 2" xfId="133" xr:uid="{7119DDF3-D407-48A2-B685-D5EA9AA08E01}"/>
    <cellStyle name="Check Cell 3" xfId="134" xr:uid="{CADC37D3-598D-44FB-B84A-CDDD6D08BDE2}"/>
    <cellStyle name="Check Cell 4" xfId="135" xr:uid="{DF8A8CD1-A6D5-46D3-98E0-9FC441917488}"/>
    <cellStyle name="Check Cell 5" xfId="132" xr:uid="{8E2A86E5-265D-41BB-A646-8BD26A474572}"/>
    <cellStyle name="ColumnHeading" xfId="136" xr:uid="{D5864108-38EC-440D-A777-D93E6E8BA66F}"/>
    <cellStyle name="Comma [0] 2" xfId="138" xr:uid="{1B96B8E6-4905-4176-9A54-6DE8EB680442}"/>
    <cellStyle name="Comma 10" xfId="139" xr:uid="{BC3FA726-57E5-4A75-A8D8-03AEC5663941}"/>
    <cellStyle name="Comma 11" xfId="140" xr:uid="{AA9F611E-2738-4E92-8FE9-16B4B9F165FC}"/>
    <cellStyle name="Comma 12" xfId="141" xr:uid="{5B5B5301-90EF-4C0F-92F2-34D90A47AB66}"/>
    <cellStyle name="Comma 13" xfId="142" xr:uid="{B104266C-2734-4BFF-9248-15739A24A214}"/>
    <cellStyle name="Comma 14" xfId="143" xr:uid="{2962AD84-0225-49A5-BCC4-E464E7A95C7A}"/>
    <cellStyle name="Comma 15" xfId="144" xr:uid="{9594188B-A43D-4872-B475-9E76E0C7E7F5}"/>
    <cellStyle name="Comma 16" xfId="145" xr:uid="{A404E783-B206-4A02-9078-612D74EC6217}"/>
    <cellStyle name="Comma 17" xfId="146" xr:uid="{AF3B7873-0BB4-4333-A23F-D3A8C29FA17C}"/>
    <cellStyle name="Comma 18" xfId="147" xr:uid="{C22CD3FB-42A3-4A3A-9109-A0967A15C1C2}"/>
    <cellStyle name="Comma 18 2" xfId="428" xr:uid="{4BD7B697-D48A-4905-84EC-AE6AB7CF06B8}"/>
    <cellStyle name="Comma 19" xfId="148" xr:uid="{A0BF6AF5-01E6-48EE-86A1-D8A4B8C8F4E1}"/>
    <cellStyle name="Comma 2" xfId="149" xr:uid="{7CA00351-992B-45AD-BEF1-09B2E5EB5724}"/>
    <cellStyle name="Comma 2 2" xfId="150" xr:uid="{863E0B7B-1CFC-4C87-A8E1-C628C46E93D5}"/>
    <cellStyle name="Comma 2 2 2" xfId="420" xr:uid="{09A9D013-9BFC-4DF4-B47E-2B58110EDE82}"/>
    <cellStyle name="Comma 20" xfId="151" xr:uid="{9F1E4BB8-9BD9-40C1-BCFD-2FCF07F2A4EC}"/>
    <cellStyle name="Comma 21" xfId="152" xr:uid="{651C6B72-7499-47EF-BB00-25A5ECCD4019}"/>
    <cellStyle name="Comma 22" xfId="15" xr:uid="{748160B2-ED17-49CD-9DA6-BD5CB9F939FA}"/>
    <cellStyle name="Comma 22 2" xfId="19" xr:uid="{14E2021A-B0EE-450D-80F8-1128604D10DF}"/>
    <cellStyle name="Comma 22 3" xfId="23" xr:uid="{AD3B8D7C-83C3-4553-A258-2A07EE35DC10}"/>
    <cellStyle name="Comma 22 4" xfId="153" xr:uid="{43B76E27-50D1-4BCC-A669-4F7EEB509DA0}"/>
    <cellStyle name="Comma 23" xfId="154" xr:uid="{F01AE701-5567-4BCD-9296-FFDA27AC8C47}"/>
    <cellStyle name="Comma 24" xfId="155" xr:uid="{AC32D4B4-6886-4D4A-A335-B9523458A1AB}"/>
    <cellStyle name="Comma 25" xfId="156" xr:uid="{0D9F2D53-5CF1-4015-BD78-002CC4C78C72}"/>
    <cellStyle name="Comma 26" xfId="157" xr:uid="{39923D12-5863-4B60-B163-16C584419B8F}"/>
    <cellStyle name="Comma 27" xfId="158" xr:uid="{9AD82A40-F9BE-44E4-895C-09E8D4034746}"/>
    <cellStyle name="Comma 28" xfId="159" xr:uid="{944B8DA9-9846-4B02-B503-1598D906F10B}"/>
    <cellStyle name="Comma 29" xfId="160" xr:uid="{E58AB42D-E7E7-433E-960D-045521C4406C}"/>
    <cellStyle name="Comma 3" xfId="161" xr:uid="{77957561-8B85-48C4-92A2-B2B20EBF7932}"/>
    <cellStyle name="Comma 30" xfId="162" xr:uid="{FFF24879-6414-4FB9-B16B-947F203BE9D4}"/>
    <cellStyle name="Comma 31" xfId="163" xr:uid="{574EFBAC-24BB-4661-A963-3BFFC49C39C1}"/>
    <cellStyle name="Comma 32" xfId="164" xr:uid="{BD8D4AD8-5464-427B-8A5F-105AACB062C6}"/>
    <cellStyle name="Comma 33" xfId="165" xr:uid="{5ED8DD91-3D7B-4A7F-835D-6BC5C138E3AF}"/>
    <cellStyle name="Comma 34" xfId="166" xr:uid="{8F0D9A37-9F2B-4EB0-B722-45B3E2D949C4}"/>
    <cellStyle name="Comma 35" xfId="167" xr:uid="{1779F8B1-2117-45AD-AE84-60BEE9D04EBA}"/>
    <cellStyle name="Comma 36" xfId="168" xr:uid="{2931EBA2-3237-4567-A407-6A5B8B5A4A31}"/>
    <cellStyle name="Comma 37" xfId="169" xr:uid="{0874AD04-8946-4C98-BDC2-3EC057EE4BAD}"/>
    <cellStyle name="Comma 38" xfId="170" xr:uid="{50B8602E-284C-4112-BCA6-FC8F63232571}"/>
    <cellStyle name="Comma 39" xfId="171" xr:uid="{D3979484-1B30-4B33-8DBC-FB131C226492}"/>
    <cellStyle name="Comma 4" xfId="172" xr:uid="{A63EA863-A65A-4B20-94DF-0A15F3911369}"/>
    <cellStyle name="Comma 4 2" xfId="173" xr:uid="{BB163576-AB2D-40EB-99B5-5496C5944479}"/>
    <cellStyle name="Comma 40" xfId="174" xr:uid="{0729437F-02DC-41F8-ADE0-4F3A999C1CFD}"/>
    <cellStyle name="Comma 41" xfId="175" xr:uid="{3E3DD9FB-90E8-478B-B5D5-772637D95609}"/>
    <cellStyle name="Comma 42" xfId="176" xr:uid="{CDAF3C86-504A-4384-B898-B1BDFAB1052A}"/>
    <cellStyle name="Comma 43" xfId="177" xr:uid="{A69A9478-14E8-4044-804D-A69C4C7CAA06}"/>
    <cellStyle name="Comma 44" xfId="137" xr:uid="{C7E071C4-FD26-42B8-B7B1-D632C37C9AF0}"/>
    <cellStyle name="Comma 45" xfId="5" xr:uid="{47175E16-32AE-4325-8C57-006E3A5F53D3}"/>
    <cellStyle name="Comma 5" xfId="409" xr:uid="{098196DC-BA80-42A4-9B88-8BD8A507FB79}"/>
    <cellStyle name="Comma 5 2" xfId="178" xr:uid="{C4C8B3E0-FAFF-439A-A863-5C08C87AA06E}"/>
    <cellStyle name="Comma 5 2 2" xfId="179" xr:uid="{82082DAD-5070-40AB-8E58-172E232B404F}"/>
    <cellStyle name="Comma 5 3" xfId="180" xr:uid="{CE942CD6-3560-48C3-8818-B43029BE6DE4}"/>
    <cellStyle name="Comma 6" xfId="181" xr:uid="{E6BF130E-22A7-47B0-B860-83901BD19EA0}"/>
    <cellStyle name="Comma 6 2" xfId="182" xr:uid="{FBFEA5B0-7DDE-4309-9B43-848246A4616E}"/>
    <cellStyle name="Comma 7" xfId="183" xr:uid="{DC58DACC-FEB2-470F-AC0E-0E96292F12B7}"/>
    <cellStyle name="Comma 7 2" xfId="184" xr:uid="{CBF05D65-0599-485F-A855-EA731EFEF8E2}"/>
    <cellStyle name="Comma 8" xfId="185" xr:uid="{8067EA1F-D9DD-4F7E-A659-2306B2F8878E}"/>
    <cellStyle name="Comma 8 2" xfId="186" xr:uid="{9D36E7AD-613E-425D-BCC5-57B231768030}"/>
    <cellStyle name="Comma 9" xfId="187" xr:uid="{5CB5942E-8C19-4952-B827-FF1AB7A3E319}"/>
    <cellStyle name="Comma 9 2" xfId="188" xr:uid="{7B10D4D1-BDA3-4FD9-B32C-1708C36AB23D}"/>
    <cellStyle name="Currency [0] 2" xfId="190" xr:uid="{CF2BA062-44D2-4F5C-ACAD-25C65F04C5C2}"/>
    <cellStyle name="Currency 10" xfId="191" xr:uid="{6AF84D06-A7EF-4328-AEE5-06CDC66FC9C6}"/>
    <cellStyle name="Currency 11" xfId="192" xr:uid="{72234D6C-7FE5-4DF2-AB63-6036426F52E5}"/>
    <cellStyle name="Currency 12" xfId="193" xr:uid="{402B88DD-714B-4299-94E0-F363A5B45077}"/>
    <cellStyle name="Currency 13" xfId="194" xr:uid="{B9DAB0DB-C541-43BB-8AE7-FDB137100183}"/>
    <cellStyle name="Currency 14" xfId="195" xr:uid="{2FB483C0-A4BD-488B-AA68-DD6972EA2126}"/>
    <cellStyle name="Currency 15" xfId="196" xr:uid="{32B6994C-BE59-48E0-9336-99E70DF7FDE5}"/>
    <cellStyle name="Currency 16" xfId="197" xr:uid="{FE7783E3-5C4C-4276-9ECC-1E9592D48859}"/>
    <cellStyle name="Currency 17" xfId="198" xr:uid="{35376862-18DC-4CBD-AC70-4C3E3F66BD2E}"/>
    <cellStyle name="Currency 18" xfId="199" xr:uid="{787B538C-3895-492F-B86B-D66E97E48C9C}"/>
    <cellStyle name="Currency 18 2" xfId="427" xr:uid="{F440DE8E-BBB2-4338-83AF-A718A5EB2B5B}"/>
    <cellStyle name="Currency 19" xfId="200" xr:uid="{8026C945-8F63-40CF-8E68-F8D728026AE8}"/>
    <cellStyle name="Currency 2" xfId="201" xr:uid="{3B975C8A-AB7B-4B4D-BD84-D672AE91B0F2}"/>
    <cellStyle name="Currency 2 2" xfId="17" xr:uid="{E4F908A7-64BF-4B7D-B2FB-3E438EEA3041}"/>
    <cellStyle name="Currency 2 2 2" xfId="418" xr:uid="{B7EEFFD2-20B4-4495-96A7-3F1F147D84AF}"/>
    <cellStyle name="Currency 20" xfId="202" xr:uid="{C5615CD2-65C1-48F3-BFF3-178777A0D2E1}"/>
    <cellStyle name="Currency 21" xfId="203" xr:uid="{713F8448-A3CF-4852-8067-289C9EA3F13A}"/>
    <cellStyle name="Currency 22" xfId="204" xr:uid="{DD146768-8A4F-4A33-B4D2-9C9099266D15}"/>
    <cellStyle name="Currency 23" xfId="205" xr:uid="{42A4F0D5-D564-46BF-A2EE-08B2CB2EBBCD}"/>
    <cellStyle name="Currency 24" xfId="24" xr:uid="{A00D69F4-B3B2-4D0E-9463-CD85ACE33622}"/>
    <cellStyle name="Currency 24 2" xfId="206" xr:uid="{085DCB82-7D0E-4210-B8EF-143CE7E69694}"/>
    <cellStyle name="Currency 25" xfId="207" xr:uid="{F952CF67-7C00-4216-A6C0-957F15F403C1}"/>
    <cellStyle name="Currency 26" xfId="208" xr:uid="{D3877E5B-6D79-4D74-9A59-825091B37A9A}"/>
    <cellStyle name="Currency 27" xfId="209" xr:uid="{CE0A93BC-8EB1-444E-98FF-1934B4B05DA3}"/>
    <cellStyle name="Currency 28" xfId="210" xr:uid="{BD632AA8-DCAD-4DE6-A02A-067FF58F0B80}"/>
    <cellStyle name="Currency 29" xfId="211" xr:uid="{1444D9A5-B193-4892-A5A8-24EAFC634302}"/>
    <cellStyle name="Currency 3" xfId="212" xr:uid="{CF16342A-5ADD-4A4B-BC90-424EDC1BD235}"/>
    <cellStyle name="Currency 3 2" xfId="213" xr:uid="{965ED78B-75EA-4F86-96BB-F8AC4D64E610}"/>
    <cellStyle name="Currency 30" xfId="214" xr:uid="{62CE7D97-624A-4889-B086-91E1E2FE91F2}"/>
    <cellStyle name="Currency 31" xfId="215" xr:uid="{2A982A82-2F20-463A-9598-04B3B9779DB3}"/>
    <cellStyle name="Currency 32" xfId="216" xr:uid="{54B71723-70D6-42C7-9E36-AB236600330D}"/>
    <cellStyle name="Currency 33" xfId="217" xr:uid="{E33544E8-2274-46CE-A88D-EE84985675C6}"/>
    <cellStyle name="Currency 34" xfId="218" xr:uid="{F4D249A7-70B8-4B96-B224-403E881AF3B1}"/>
    <cellStyle name="Currency 35" xfId="219" xr:uid="{FDFB31F7-1A4B-45A5-AB47-6A8E167CA90B}"/>
    <cellStyle name="Currency 36" xfId="220" xr:uid="{849521A2-7B1E-4644-88DE-CA243569E721}"/>
    <cellStyle name="Currency 37" xfId="221" xr:uid="{2ED1FB28-8FBF-49E6-B350-2D828E07A68A}"/>
    <cellStyle name="Currency 38" xfId="222" xr:uid="{D525835C-559E-4F29-9CA4-35FA839C2755}"/>
    <cellStyle name="Currency 39" xfId="223" xr:uid="{21E8A99C-BC9A-441F-9A3A-14685E54563E}"/>
    <cellStyle name="Currency 4" xfId="224" xr:uid="{0102D863-CEC2-4738-8C3A-9448B14254FE}"/>
    <cellStyle name="Currency 4 2" xfId="225" xr:uid="{C11263E3-BDA3-4F09-B317-26F171FBA756}"/>
    <cellStyle name="Currency 40" xfId="226" xr:uid="{DA22FC79-9D2C-4C88-8D2B-32E47A3CB635}"/>
    <cellStyle name="Currency 41" xfId="227" xr:uid="{4E385ADC-1870-4C95-A4FD-2DDFEFC430D8}"/>
    <cellStyle name="Currency 42" xfId="228" xr:uid="{7B7858E1-D378-4AB5-B5A4-A248FAA2A068}"/>
    <cellStyle name="Currency 43" xfId="229" xr:uid="{CBBC35B0-D244-47CA-93A9-E649003E6ED6}"/>
    <cellStyle name="Currency 44" xfId="6" xr:uid="{9BC606A9-F9A8-48D4-BD6E-3FF937767318}"/>
    <cellStyle name="Currency 5" xfId="189" xr:uid="{C4497423-41EB-409D-B807-464CEF562807}"/>
    <cellStyle name="Currency 5 2" xfId="230" xr:uid="{25DF2EAA-CEAC-4A2C-A03F-1581240B8B14}"/>
    <cellStyle name="Currency 5 2 2" xfId="231" xr:uid="{22B0DB1F-A165-4926-8CA3-94703FD7FC23}"/>
    <cellStyle name="Currency 5 3" xfId="232" xr:uid="{054DACBF-7C03-48B1-8BE5-B5B5C32E61A2}"/>
    <cellStyle name="Currency 6" xfId="233" xr:uid="{7D53253F-84DC-4C9A-BC04-F10D0C23CE27}"/>
    <cellStyle name="Currency 6 2" xfId="234" xr:uid="{6D1D4F9A-1292-4A1E-BFFB-1C03F07098A1}"/>
    <cellStyle name="Currency 7" xfId="235" xr:uid="{660A93D5-F985-49C6-A353-DC619C6A6858}"/>
    <cellStyle name="Currency 7 2" xfId="236" xr:uid="{DE6406AA-AD16-46DF-AD19-3B329F0A4C82}"/>
    <cellStyle name="Currency 8" xfId="237" xr:uid="{D0F6C829-681E-4FEA-9294-04A6647E2CB5}"/>
    <cellStyle name="Currency 8 2" xfId="238" xr:uid="{DF2B1CA4-6737-4BB7-B26C-2A066A4D0328}"/>
    <cellStyle name="Currency 9" xfId="239" xr:uid="{1CD347CE-A179-4AD8-8312-F8314E6DE03A}"/>
    <cellStyle name="Currency 9 2" xfId="240" xr:uid="{5341A666-5339-46A3-A133-9B20E29A874F}"/>
    <cellStyle name="D" xfId="241" xr:uid="{42471FEB-E44E-41C8-B8C0-2121E70456E5}"/>
    <cellStyle name="D 2" xfId="242" xr:uid="{FF961CFF-CD6C-47FC-BB38-438B1B88359B}"/>
    <cellStyle name="Date" xfId="424" xr:uid="{A256F10F-B537-4D0F-9E8E-2D9178C569D2}"/>
    <cellStyle name="DATETIME" xfId="243" xr:uid="{704F54B4-4AC2-4E9A-B597-D10E3A484A46}"/>
    <cellStyle name="EvenBodyShade" xfId="244" xr:uid="{1AAC2A92-4B25-4C2A-9D8B-68660B6F3401}"/>
    <cellStyle name="EvenBodyShade 2" xfId="245" xr:uid="{3BBD0DF0-CFFF-4A5F-ADAC-5D8A98F7D982}"/>
    <cellStyle name="EvenBodyShade 3" xfId="246" xr:uid="{1DAD7031-1563-4128-9E28-E85B638D6A66}"/>
    <cellStyle name="EvenBodyShade 4" xfId="247" xr:uid="{B95B0C6B-4B8B-4A91-BEF5-58AF3BBD541F}"/>
    <cellStyle name="Explanatory Text 2" xfId="249" xr:uid="{FCEC21DE-18D0-4CD3-B03B-1E9E20A57DA6}"/>
    <cellStyle name="Explanatory Text 3" xfId="250" xr:uid="{4BA01C0B-CA4F-423D-8D25-0A21032AF336}"/>
    <cellStyle name="Explanatory Text 4" xfId="251" xr:uid="{7268B4AF-59EA-4BFD-8BBF-347383BA88EA}"/>
    <cellStyle name="Explanatory Text 5" xfId="248" xr:uid="{948C8960-A35C-4716-BA73-955D6AFC6234}"/>
    <cellStyle name="F1" xfId="252" xr:uid="{DCF9C69A-1FA8-41F9-A5BE-9FF0526BBD17}"/>
    <cellStyle name="Good 2" xfId="254" xr:uid="{910FB443-CDA3-46F9-9D61-A9859F2128AB}"/>
    <cellStyle name="Good 3" xfId="255" xr:uid="{D4C62E46-B7AF-47FA-95BA-E8407AD5639F}"/>
    <cellStyle name="Good 4" xfId="256" xr:uid="{66B084B5-EEB4-41F7-A01F-B0197473B4B2}"/>
    <cellStyle name="Good 5" xfId="253" xr:uid="{1D1D2048-793C-4742-8811-021096DC01B3}"/>
    <cellStyle name="GrandTotal" xfId="257" xr:uid="{0FAE29D4-F6FB-439D-912C-F16439B48CBB}"/>
    <cellStyle name="Head0" xfId="258" xr:uid="{1DD5DCE2-4B7C-4C70-98CB-DAAEFFD3EA06}"/>
    <cellStyle name="Head1" xfId="259" xr:uid="{06352565-7F5C-4E3C-8895-0CD10075079F}"/>
    <cellStyle name="Head2" xfId="260" xr:uid="{CE9487F7-E721-4063-9785-DF70F932B200}"/>
    <cellStyle name="Head3" xfId="261" xr:uid="{A8997345-3F39-40F2-8C79-21FC7150FE65}"/>
    <cellStyle name="Head4" xfId="262" xr:uid="{06B52310-52FC-45D0-B821-C157F46396B3}"/>
    <cellStyle name="Head5" xfId="263" xr:uid="{94A133E2-BEBC-463E-AACD-B8D19957595B}"/>
    <cellStyle name="Head6" xfId="264" xr:uid="{85FAEB98-FA06-4EA2-9D78-358A47FC5B96}"/>
    <cellStyle name="Head7" xfId="265" xr:uid="{55ECD785-863B-45AE-870B-F152D86CE601}"/>
    <cellStyle name="Head8" xfId="266" xr:uid="{0B9FDC57-DAE1-47AA-ACAA-0E66AEB09DB1}"/>
    <cellStyle name="Head9" xfId="267" xr:uid="{88560286-2E91-44C2-BBA6-5B4ABF025034}"/>
    <cellStyle name="Heading 1 2" xfId="269" xr:uid="{DBF77849-CB24-44E1-A78B-A73E3F6376CC}"/>
    <cellStyle name="Heading 1 2 2" xfId="430" xr:uid="{F135556F-2242-42FF-A2B9-BA75572BFA35}"/>
    <cellStyle name="Heading 1 3" xfId="270" xr:uid="{343AADAD-D57F-4D98-ADC2-716C3CD365DD}"/>
    <cellStyle name="Heading 1 4" xfId="271" xr:uid="{E4FB3513-1A9F-4571-A83E-97606A3E16AF}"/>
    <cellStyle name="Heading 1 5" xfId="268" xr:uid="{C0AC1A2C-D506-4252-80C2-0EC6988742C4}"/>
    <cellStyle name="Heading 2 2" xfId="273" xr:uid="{01DACA96-23E1-4826-8CCF-90174C0A540F}"/>
    <cellStyle name="Heading 2 3" xfId="274" xr:uid="{F155BA5D-5487-47DD-B6A4-F57A0279DB7C}"/>
    <cellStyle name="Heading 2 4" xfId="275" xr:uid="{C0244D7F-1236-41AB-BF86-F10DD23F7265}"/>
    <cellStyle name="Heading 2 5" xfId="272" xr:uid="{9B479563-A8C5-4DB1-B8BC-470546282A50}"/>
    <cellStyle name="Heading 3 2" xfId="277" xr:uid="{1059DE69-7504-43EA-9084-0BD742D3C13A}"/>
    <cellStyle name="Heading 3 3" xfId="278" xr:uid="{E584CF7A-B127-489F-A6F8-6F9BD9483245}"/>
    <cellStyle name="Heading 3 4" xfId="279" xr:uid="{9D5B66BE-BCA3-455D-950A-76AFDA15F798}"/>
    <cellStyle name="Heading 3 5" xfId="276" xr:uid="{07924A31-9C09-4EE3-981B-B1490177BB74}"/>
    <cellStyle name="Heading 4 2" xfId="281" xr:uid="{B3C68D57-900A-416D-8F18-B0F2D1077C5A}"/>
    <cellStyle name="Heading 4 3" xfId="282" xr:uid="{C7B240F6-E3D3-4253-B175-785E4336DFA7}"/>
    <cellStyle name="Heading 4 4" xfId="283" xr:uid="{DC52D529-7CCB-4BD5-89B7-FECFB96BF7F1}"/>
    <cellStyle name="Heading 4 5" xfId="280" xr:uid="{31B27A51-4CB8-42DE-85EC-E03491FCAC65}"/>
    <cellStyle name="HeadShade" xfId="284" xr:uid="{4FE3B2A4-661C-4AD2-9ACC-B125C14C2A34}"/>
    <cellStyle name="HeadShade 2" xfId="285" xr:uid="{3E09592A-7730-4B1C-B3FA-1CE08A6F7805}"/>
    <cellStyle name="HeadShade 3" xfId="286" xr:uid="{975A0452-2144-4A51-9BE2-3609E0728FF2}"/>
    <cellStyle name="HeadShade 4" xfId="287" xr:uid="{DF74019A-DE19-4D16-93F7-FA3973F39FF2}"/>
    <cellStyle name="Hyperlink 2" xfId="288" xr:uid="{3ACAB16E-E3D5-446D-8631-93A3E3C2D837}"/>
    <cellStyle name="I" xfId="289" xr:uid="{EA5C8E32-2E8A-4A11-96C9-8B6505FCA430}"/>
    <cellStyle name="I 2" xfId="290" xr:uid="{B5C13AC9-4194-476F-92C8-CA5046EA8E15}"/>
    <cellStyle name="Input 2" xfId="292" xr:uid="{5A0452EA-72AD-4982-8B7A-E2AAD759DE04}"/>
    <cellStyle name="Input 3" xfId="293" xr:uid="{D523DFFF-781D-46A0-AD41-5A68CFEF99C0}"/>
    <cellStyle name="Input 4" xfId="294" xr:uid="{64C7C8F5-99B7-4B1C-970D-64E26C4F262F}"/>
    <cellStyle name="Input 5" xfId="291" xr:uid="{BFCB37D8-2149-4CB8-BB31-68CBA8A31F23}"/>
    <cellStyle name="Key Statistics left border" xfId="425" xr:uid="{EE733FE3-EAE7-4CB6-B38B-3D3371239ACC}"/>
    <cellStyle name="Linked Cell 2" xfId="296" xr:uid="{21060083-B118-4AA2-8EE7-F8D7B562D919}"/>
    <cellStyle name="Linked Cell 3" xfId="297" xr:uid="{239B4D46-15F4-43AB-98ED-66BCCAE875FA}"/>
    <cellStyle name="Linked Cell 4" xfId="298" xr:uid="{7758AFE4-568D-4AB5-905D-4DE023312177}"/>
    <cellStyle name="Linked Cell 5" xfId="295" xr:uid="{D0383D49-2F13-4DD8-AE99-B551F1AFE1CC}"/>
    <cellStyle name="M" xfId="299" xr:uid="{4ACA2C7B-EE52-423A-97EC-CBED1C9FA80A}"/>
    <cellStyle name="Neutral 2" xfId="301" xr:uid="{EAF3966C-76FD-45E7-B3BC-8A14A20EDE39}"/>
    <cellStyle name="Neutral 3" xfId="302" xr:uid="{EE068746-C5D8-425A-94E0-03E6881FB266}"/>
    <cellStyle name="Neutral 4" xfId="303" xr:uid="{A3860BD1-415F-4DB6-9E61-47D729DA7C6B}"/>
    <cellStyle name="Neutral 5" xfId="300" xr:uid="{30709B64-F857-4435-9455-AD0DE78DD82E}"/>
    <cellStyle name="Normal" xfId="0" builtinId="0"/>
    <cellStyle name="Normal 10" xfId="4" xr:uid="{BE1BF37F-933C-4569-A2A2-030213552E1B}"/>
    <cellStyle name="Normal 10 2" xfId="8" xr:uid="{665787DD-8EEB-4C80-8F42-D488F00AFB07}"/>
    <cellStyle name="Normal 10 2 2" xfId="419" xr:uid="{2B0ED3A3-0ED3-419D-B911-798B2144644C}"/>
    <cellStyle name="Normal 11 2 2 2" xfId="1" xr:uid="{87A6EE58-938D-4C6C-B157-D42843ABEE41}"/>
    <cellStyle name="Normal 12" xfId="14" xr:uid="{6F579971-862B-47B7-8ED7-CD1A3EF0E77A}"/>
    <cellStyle name="Normal 12 2" xfId="426" xr:uid="{F0DB6C08-1973-439D-88FD-63F1DCA5611D}"/>
    <cellStyle name="Normal 13" xfId="22" xr:uid="{11ADD0FB-CFB7-40B0-BF9A-CF6AAC54AF5D}"/>
    <cellStyle name="Normal 13 2" xfId="417" xr:uid="{48F32BBB-5F3A-4291-8343-00775D1DCAE9}"/>
    <cellStyle name="Normal 17" xfId="20" xr:uid="{CD82BF36-F985-4F7B-91C9-400AD627F7D5}"/>
    <cellStyle name="Normal 17 2" xfId="21" xr:uid="{71CC9610-C78E-4310-9BFE-90A3DD4B831E}"/>
    <cellStyle name="Normal 2" xfId="9" xr:uid="{96726AC4-193D-4CAA-9CB8-AAF341495423}"/>
    <cellStyle name="Normal 2 2" xfId="304" xr:uid="{25E42EE2-F4A5-46ED-AF13-8D696E56550A}"/>
    <cellStyle name="Normal 26 3" xfId="3" xr:uid="{7EEB0062-9954-4BFF-99E4-6BABB2F4AD40}"/>
    <cellStyle name="Normal 3" xfId="305" xr:uid="{6309DB1B-DDF2-4DDE-B3DA-6D2B4A27FC76}"/>
    <cellStyle name="Normal 3 2" xfId="16" xr:uid="{D709EEA7-047B-4601-A7FA-BA3351598A0C}"/>
    <cellStyle name="Normal 3 2 2" xfId="306" xr:uid="{66B152DC-B982-4414-A0F4-EDF96460685F}"/>
    <cellStyle name="Normal 3 4" xfId="18" xr:uid="{28CAD6B0-F4AD-4F69-BF03-A4F194197267}"/>
    <cellStyle name="Normal 4" xfId="10" xr:uid="{421AAF09-35D2-4FFE-886F-F0A6CCAD69CF}"/>
    <cellStyle name="Normal 4 2" xfId="308" xr:uid="{B4C9ABC3-2501-416B-ACD2-64E53D5E8E9B}"/>
    <cellStyle name="Normal 4 3" xfId="307" xr:uid="{5854B134-80B8-419B-B396-5DAE5DADE806}"/>
    <cellStyle name="Normal 5" xfId="408" xr:uid="{7E2EF725-F367-4AF0-AB36-BB4DF3BBD75B}"/>
    <cellStyle name="Normal 5 2" xfId="309" xr:uid="{D54B3399-D976-4D47-80F9-53FC117048E1}"/>
    <cellStyle name="Normal 5 3" xfId="310" xr:uid="{968E6513-58E2-4BDD-AE66-74F9FEA8CBAC}"/>
    <cellStyle name="Normal 5 3 2" xfId="311" xr:uid="{22763581-0C85-43A9-9761-B6F44EA95615}"/>
    <cellStyle name="Normal 6" xfId="11" xr:uid="{49F58078-2222-4F41-8697-1FBE05E7DABF}"/>
    <cellStyle name="Normal 6 2" xfId="12" xr:uid="{3D356318-1F05-4380-80BA-3433C59EC1C8}"/>
    <cellStyle name="Normal 6 3" xfId="312" xr:uid="{E18CB843-1912-4A77-A896-7327EE53584E}"/>
    <cellStyle name="Normal 7" xfId="13" xr:uid="{B832A836-D83E-4B24-AAF5-21A6A3F62091}"/>
    <cellStyle name="Normal 7 2" xfId="411" xr:uid="{9BB520E3-EC0A-458B-8AFF-FA207CC11665}"/>
    <cellStyle name="Normal 8" xfId="413" xr:uid="{C973F9EF-A2E1-47BD-96D2-5197793BDAC3}"/>
    <cellStyle name="Normal 9" xfId="25" xr:uid="{92C85068-A1BC-4CD5-84DC-2FEC5962F02F}"/>
    <cellStyle name="Normal 9 2" xfId="414" xr:uid="{BE602275-94D9-4490-B914-3919DD5F5553}"/>
    <cellStyle name="Normal 9 2 2" xfId="423" xr:uid="{CF4581A1-2F06-41B7-85A4-91367C8599B7}"/>
    <cellStyle name="Note 2" xfId="314" xr:uid="{30BE35D9-0CC3-47DF-B40C-F39B566FC8E5}"/>
    <cellStyle name="Note 2 2" xfId="315" xr:uid="{3B028BCE-BAD9-4DCD-8CCA-B9A4310C0A9C}"/>
    <cellStyle name="Note 2 2 2" xfId="316" xr:uid="{3A955C21-04FE-4584-B6F7-787742EBC41E}"/>
    <cellStyle name="Note 2 3" xfId="317" xr:uid="{DE06E0CA-A484-490C-94B4-338C086FF90E}"/>
    <cellStyle name="Note 2 3 2" xfId="318" xr:uid="{93DB7E6C-7AF0-49F5-BD70-9088F485306F}"/>
    <cellStyle name="Note 2 4" xfId="319" xr:uid="{D51F6AB5-6647-42FF-BC3D-FCB1E73740AE}"/>
    <cellStyle name="Note 3" xfId="320" xr:uid="{2AE8DA54-2408-43F2-A876-06F282C14107}"/>
    <cellStyle name="Note 3 2" xfId="321" xr:uid="{67315A03-072C-47A9-8D0B-59AEE7AD9192}"/>
    <cellStyle name="Note 3 2 2" xfId="322" xr:uid="{C3A3A981-B2C3-4275-9F67-A2CB5436DE1C}"/>
    <cellStyle name="Note 3 3" xfId="323" xr:uid="{21622140-3068-4386-9FA9-C3CDB46EC4D3}"/>
    <cellStyle name="Note 3 3 2" xfId="324" xr:uid="{5D7B86ED-3670-4CF9-89DA-D8AC174D0F55}"/>
    <cellStyle name="Note 3 4" xfId="325" xr:uid="{2D667791-9D84-42CF-840F-73C90468DBF8}"/>
    <cellStyle name="Note 4" xfId="326" xr:uid="{93B97F20-A629-4094-94D7-42006891346B}"/>
    <cellStyle name="Note 4 2" xfId="327" xr:uid="{E636426E-624B-48D6-9200-7D970E705576}"/>
    <cellStyle name="Note 4 2 2" xfId="328" xr:uid="{2019BD7C-3962-48EA-9019-8E3F60BBDB35}"/>
    <cellStyle name="Note 4 3" xfId="329" xr:uid="{D02D019B-F4F8-4023-BD25-391D3FD417AB}"/>
    <cellStyle name="Note 5" xfId="330" xr:uid="{667D266E-3D9D-4C97-ABCB-22AECC665BB8}"/>
    <cellStyle name="Note 6" xfId="331" xr:uid="{6B322C01-69D1-4659-A53E-E43E16F9299A}"/>
    <cellStyle name="Note 6 2" xfId="332" xr:uid="{ACC65FB1-D42F-48F5-8D4E-6A894EBA5E11}"/>
    <cellStyle name="Note 7" xfId="333" xr:uid="{58195B71-3F67-42A7-8903-A354DEAFAB97}"/>
    <cellStyle name="Note 7 2" xfId="334" xr:uid="{F0DD937B-62A0-4D5B-904F-423D033830DF}"/>
    <cellStyle name="Note 8" xfId="335" xr:uid="{5A948022-6FD5-4822-AFC1-86C85A01DCDD}"/>
    <cellStyle name="Note 9" xfId="313" xr:uid="{D2C65401-3C2E-4B23-8AE0-F44BB79CB835}"/>
    <cellStyle name="OddBodyShade" xfId="336" xr:uid="{9D1DFEA3-67E8-40C1-93F7-DEF481812E30}"/>
    <cellStyle name="OddBodyShade 2" xfId="337" xr:uid="{37B5BC7F-4FA4-4E6A-8759-7E485E426850}"/>
    <cellStyle name="OddBodyShade 3" xfId="338" xr:uid="{997A1E5F-2F8F-44D5-9B97-99E8EF3A19C3}"/>
    <cellStyle name="OddBodyShade 4" xfId="339" xr:uid="{16B10557-27DA-443D-9F4A-B80A872034EA}"/>
    <cellStyle name="Output 2" xfId="341" xr:uid="{E32F5D5A-AAFE-47E5-BD65-B35C3F22E9E9}"/>
    <cellStyle name="Output 3" xfId="342" xr:uid="{727F3216-1935-452E-9FAA-7B58585FAD50}"/>
    <cellStyle name="Output 4" xfId="343" xr:uid="{CAB83F6C-DF28-4259-887F-E71BB7BE9EB3}"/>
    <cellStyle name="Output 5" xfId="340" xr:uid="{F0A47BD8-2262-416D-A045-29CA70152FA6}"/>
    <cellStyle name="Overscore" xfId="344" xr:uid="{087EC3C7-B94E-4F5B-9969-874957627061}"/>
    <cellStyle name="Overunder" xfId="345" xr:uid="{AEB79991-69C8-4717-BA3C-470CF756CDA8}"/>
    <cellStyle name="P" xfId="346" xr:uid="{1696444D-E81B-4E8F-B3B4-DE03DE499C8D}"/>
    <cellStyle name="Percent" xfId="432" builtinId="5"/>
    <cellStyle name="Percent 10" xfId="7" xr:uid="{67397BF3-A483-4A6F-AE6A-F9DC1AE7C136}"/>
    <cellStyle name="Percent 2" xfId="348" xr:uid="{343329B7-22B5-4ADA-BDB9-34559E9C762D}"/>
    <cellStyle name="Percent 2 2" xfId="422" xr:uid="{34F7AFC1-7782-42F1-A67F-DC9BE8C9E1BC}"/>
    <cellStyle name="Percent 2 23" xfId="2" xr:uid="{B3137D22-86F9-4338-BCBE-07A9D31808EB}"/>
    <cellStyle name="Percent 3" xfId="349" xr:uid="{BBAFE01E-F8DB-4D3D-921F-3003B0D92A27}"/>
    <cellStyle name="Percent 3 2" xfId="350" xr:uid="{E95BEC16-4C81-49D7-B401-6253A3BB309B}"/>
    <cellStyle name="Percent 3 3" xfId="416" xr:uid="{FB0021D1-F4A5-4E52-B1D7-452DB4F5937B}"/>
    <cellStyle name="Percent 4" xfId="410" xr:uid="{97DCDF8C-2DF9-4D70-95A0-BFF576CE1179}"/>
    <cellStyle name="Percent 4 2" xfId="351" xr:uid="{F0881BCC-9468-49D7-A90C-FD741A704C93}"/>
    <cellStyle name="Percent 4 2 2" xfId="352" xr:uid="{D0E28C89-EF91-4A78-812E-730DEE282ACF}"/>
    <cellStyle name="Percent 4 2 3" xfId="421" xr:uid="{A0B2EA81-CB19-4418-9A9A-F1CF35A85455}"/>
    <cellStyle name="Percent 4 3" xfId="353" xr:uid="{ECB20A32-D6DE-44CF-9BBE-66EBF99858C7}"/>
    <cellStyle name="Percent 4 4" xfId="415" xr:uid="{E645A157-C46E-4EAA-9634-30B02B4A442C}"/>
    <cellStyle name="Percent 5" xfId="354" xr:uid="{4548D3C7-7CDD-44FB-96E2-E9D0639B12E1}"/>
    <cellStyle name="Percent 5 2" xfId="355" xr:uid="{7C13C03A-97B0-43DA-9A75-E7A08806A7F6}"/>
    <cellStyle name="Percent 5 3" xfId="429" xr:uid="{1C328CC6-9E59-4149-B7D6-34EE48530CF4}"/>
    <cellStyle name="Percent 6" xfId="356" xr:uid="{E89E3B04-39C5-4D6F-963E-E5012BE90C6D}"/>
    <cellStyle name="Percent 6 2" xfId="357" xr:uid="{60D31729-BB55-4F28-B280-BEF91F59723D}"/>
    <cellStyle name="Percent 7" xfId="358" xr:uid="{A34307D9-C866-4140-BA48-641192D43A30}"/>
    <cellStyle name="Percent 7 2" xfId="359" xr:uid="{26533DE7-F3A6-406D-9522-2B006B6ECF42}"/>
    <cellStyle name="Percent 8" xfId="360" xr:uid="{A986EDBA-06ED-40EF-B4DD-8155B3F896F5}"/>
    <cellStyle name="Percent 9" xfId="347" xr:uid="{B2B9E780-08E5-4029-A30F-FBB289DE07D9}"/>
    <cellStyle name="Reg1" xfId="361" xr:uid="{78260493-F43A-4FC1-AC67-65ACE0F7D32C}"/>
    <cellStyle name="Reg2" xfId="362" xr:uid="{4E145A74-B03C-4B3C-AF0B-91F373806A0B}"/>
    <cellStyle name="Reg3" xfId="363" xr:uid="{E054412C-907E-47EC-B00A-11011210B9E7}"/>
    <cellStyle name="Reg4" xfId="364" xr:uid="{BC77E463-874A-482D-BBEC-69A8192E2ECE}"/>
    <cellStyle name="Reg5" xfId="365" xr:uid="{5D15278C-52D2-4755-B95C-BD0815AA2BCE}"/>
    <cellStyle name="Reg6" xfId="366" xr:uid="{1B7D9BB4-FC5B-48E1-9DA4-A04AD9121116}"/>
    <cellStyle name="Reg7" xfId="367" xr:uid="{60AB7D36-53B9-4C00-8399-6823188A8C57}"/>
    <cellStyle name="Reg8" xfId="368" xr:uid="{F2F63E92-DE41-467E-8A59-30BC47CB4713}"/>
    <cellStyle name="Reg9" xfId="369" xr:uid="{56D3DFA7-BCA1-44AF-BFAE-8A0A1740522B}"/>
    <cellStyle name="SpecialHeader" xfId="370" xr:uid="{C46CFA64-E538-40EF-B4AF-0005EE7361DA}"/>
    <cellStyle name="SubHeader" xfId="371" xr:uid="{4C3DF59C-4AB0-4B9A-85B1-48815D03B4AC}"/>
    <cellStyle name="SubTotal" xfId="372" xr:uid="{ED998E4E-C4E9-4BB9-B3F0-5F3119AFB9C8}"/>
    <cellStyle name="T" xfId="373" xr:uid="{F2994018-7ECB-4FF6-B2D7-BB5888369A2E}"/>
    <cellStyle name="T 2" xfId="374" xr:uid="{F874B449-E791-4DEE-86FC-453ED12C58CA}"/>
    <cellStyle name="TIME" xfId="375" xr:uid="{CF60B701-5E92-4154-866A-3D831EEC027B}"/>
    <cellStyle name="TIME 2" xfId="376" xr:uid="{2DDEDF34-846C-4C62-AF9F-A4B70C760B1B}"/>
    <cellStyle name="Title 2" xfId="378" xr:uid="{EE5B58E1-89FD-4575-9C0C-D5A31DF2B1AD}"/>
    <cellStyle name="Title 2 2" xfId="431" xr:uid="{CB91F530-A15D-4D73-955F-0A5A9F856210}"/>
    <cellStyle name="Title 3" xfId="379" xr:uid="{EE703725-380A-4811-89FB-0DFA4F3ABF36}"/>
    <cellStyle name="Title 4" xfId="380" xr:uid="{7771CF55-E2D2-44B7-9B59-212B46B4695B}"/>
    <cellStyle name="Title 5" xfId="377" xr:uid="{75DCC511-A995-42AA-89EE-2FB64F2CC39C}"/>
    <cellStyle name="Title1" xfId="381" xr:uid="{FEF83D6D-9ABE-4A03-9E49-07FBDEB741C9}"/>
    <cellStyle name="TitleOther" xfId="382" xr:uid="{503866FA-6322-4B5A-AFFF-A983A20C6660}"/>
    <cellStyle name="Total 2" xfId="384" xr:uid="{86319B75-37E8-44E1-9BFA-F0AB09CC2A2E}"/>
    <cellStyle name="Total 3" xfId="385" xr:uid="{DE1CD90C-F4A4-41BA-A092-0CF6966DD8FF}"/>
    <cellStyle name="Total 4" xfId="386" xr:uid="{4E49BBC2-6C34-4D35-ADAA-44C3538EBFE8}"/>
    <cellStyle name="Total 5" xfId="383" xr:uid="{83D374ED-57F8-4EB9-824C-5CEE489754AD}"/>
    <cellStyle name="Total1" xfId="387" xr:uid="{281809EB-9EF1-42BE-A7E9-15DA1C7B8DF2}"/>
    <cellStyle name="Total2" xfId="388" xr:uid="{0F4D5F17-8FA6-440B-8CE0-043835AB1327}"/>
    <cellStyle name="Total3" xfId="389" xr:uid="{78B4D6B9-BB85-4656-94EE-51B1BB1676D3}"/>
    <cellStyle name="Total4" xfId="390" xr:uid="{27EE841F-A975-449B-B566-5AEAA86171A2}"/>
    <cellStyle name="Total5" xfId="391" xr:uid="{7527F959-5494-4A24-9A72-86A42CEB7438}"/>
    <cellStyle name="Total6" xfId="392" xr:uid="{40F26616-986A-4EB0-9942-8662EFEED167}"/>
    <cellStyle name="Total7" xfId="393" xr:uid="{93322BA4-0773-4EB3-9BA1-B76FFA3E4AB7}"/>
    <cellStyle name="Total8" xfId="394" xr:uid="{6CE9676E-BFDC-4BD2-A8BF-D5FEC3F530F8}"/>
    <cellStyle name="Total9" xfId="395" xr:uid="{4D450A07-91F5-4779-82D0-F225F5C14FD8}"/>
    <cellStyle name="TotShade" xfId="396" xr:uid="{18C22875-0F80-4C2B-96A9-E4062E8B83D3}"/>
    <cellStyle name="TotShade 2" xfId="397" xr:uid="{F1935087-77F7-46B0-8F47-0AF11C7BCC32}"/>
    <cellStyle name="TotShade 3" xfId="398" xr:uid="{B13BF156-BEF8-471C-9D1C-00D89DC7F246}"/>
    <cellStyle name="TotShade 4" xfId="399" xr:uid="{F813D8B2-C835-4744-8420-B6BB1E076BFD}"/>
    <cellStyle name="Underscore" xfId="400" xr:uid="{553821C8-834A-40B5-8373-EF14FB3BA5F8}"/>
    <cellStyle name="Underscore 2" xfId="401" xr:uid="{285487FD-1BFD-450F-AEBF-25FB9148B7FC}"/>
    <cellStyle name="Underscore 3" xfId="402" xr:uid="{02497D30-D2E2-4F68-93A4-502F865507BC}"/>
    <cellStyle name="Underscore 4" xfId="403" xr:uid="{76F7E203-FF74-4DAD-A36E-97A1C55775C1}"/>
    <cellStyle name="Warning Text 2" xfId="405" xr:uid="{AAF2766A-37E2-4048-BD88-34F6A4E310F3}"/>
    <cellStyle name="Warning Text 3" xfId="406" xr:uid="{B8D5281B-F1B9-4102-AE0E-AFBE37EBB0C5}"/>
    <cellStyle name="Warning Text 4" xfId="407" xr:uid="{25F6B138-398F-45DE-ADB3-6114D20FE660}"/>
    <cellStyle name="Warning Text 5" xfId="404" xr:uid="{708DCB3E-9648-4C7C-93D4-9AF57B2B15AE}"/>
  </cellStyles>
  <dxfs count="5">
    <dxf>
      <font>
        <b val="0"/>
        <i val="0"/>
        <color theme="2" tint="-0.749961851863155"/>
      </font>
      <border diagonalUp="0" diagonalDown="0">
        <left/>
        <right/>
        <top/>
        <bottom/>
        <vertical style="medium">
          <color theme="0"/>
        </vertical>
        <horizontal style="medium">
          <color theme="0"/>
        </horizontal>
      </border>
    </dxf>
    <dxf>
      <font>
        <b val="0"/>
        <i val="0"/>
        <color theme="2" tint="-0.749961851863155"/>
      </font>
      <fill>
        <patternFill patternType="solid">
          <bgColor theme="2"/>
        </patternFill>
      </fill>
    </dxf>
    <dxf>
      <border>
        <bottom style="thick">
          <color theme="0"/>
        </bottom>
      </border>
    </dxf>
    <dxf>
      <font>
        <b/>
        <i val="0"/>
        <color theme="1"/>
      </font>
      <fill>
        <patternFill>
          <bgColor theme="8"/>
        </patternFill>
      </fill>
      <border diagonalUp="0" diagonalDown="0">
        <left/>
        <right/>
        <top style="thick">
          <color theme="0"/>
        </top>
        <bottom/>
        <vertical/>
        <horizontal/>
      </border>
    </dxf>
    <dxf>
      <font>
        <b val="0"/>
        <i val="0"/>
        <color auto="1"/>
      </font>
      <fill>
        <patternFill patternType="solid">
          <bgColor theme="8" tint="0.79998168889431442"/>
        </patternFill>
      </fill>
      <border diagonalUp="0" diagonalDown="0">
        <left/>
        <right/>
        <top/>
        <bottom/>
        <vertical style="medium">
          <color theme="0"/>
        </vertical>
        <horizontal style="medium">
          <color theme="0"/>
        </horizontal>
      </border>
    </dxf>
  </dxfs>
  <tableStyles count="1" defaultTableStyle="TableStyleMedium2" defaultPivotStyle="PivotStyleLight16">
    <tableStyle name="Mortgage calculator" pivot="0" count="5" xr9:uid="{228F797D-6FA3-4479-92C3-75955BED7B6F}">
      <tableStyleElement type="wholeTable" dxfId="4"/>
      <tableStyleElement type="headerRow" dxfId="3"/>
      <tableStyleElement type="totalRow" dxfId="2"/>
      <tableStyleElement type="lastColumn" dxfId="1"/>
      <tableStyleElement type="second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CFD9-7B34-45E0-9ABF-C7F6EE756BB9}">
  <dimension ref="B2:L23"/>
  <sheetViews>
    <sheetView showGridLines="0" tabSelected="1" workbookViewId="0"/>
  </sheetViews>
  <sheetFormatPr defaultRowHeight="12.5" x14ac:dyDescent="0.25"/>
  <cols>
    <col min="1" max="1" width="1.90625" style="25" customWidth="1"/>
    <col min="2" max="2" width="20.453125" style="25" bestFit="1" customWidth="1"/>
    <col min="3" max="3" width="10.90625" style="25" bestFit="1" customWidth="1"/>
    <col min="4" max="4" width="9.26953125" style="25" customWidth="1"/>
    <col min="5" max="5" width="6.54296875" style="25" customWidth="1"/>
    <col min="6" max="6" width="18.36328125" style="25" bestFit="1" customWidth="1"/>
    <col min="7" max="7" width="10.90625" style="25" bestFit="1" customWidth="1"/>
    <col min="8" max="8" width="9.26953125" style="25" customWidth="1"/>
    <col min="9" max="9" width="1.90625" style="25" customWidth="1"/>
    <col min="10" max="10" width="27.1796875" style="25" bestFit="1" customWidth="1"/>
    <col min="11" max="11" width="6" style="25" bestFit="1" customWidth="1"/>
    <col min="12" max="12" width="12.453125" style="25" bestFit="1" customWidth="1"/>
    <col min="13" max="16384" width="8.7265625" style="25"/>
  </cols>
  <sheetData>
    <row r="2" spans="2:12" ht="13" x14ac:dyDescent="0.25">
      <c r="B2" s="22" t="s">
        <v>0</v>
      </c>
      <c r="C2" s="23"/>
      <c r="D2" s="23"/>
      <c r="E2" s="23"/>
      <c r="F2" s="23"/>
      <c r="G2" s="23"/>
      <c r="H2" s="24"/>
      <c r="J2" s="22" t="s">
        <v>31</v>
      </c>
      <c r="K2" s="23"/>
      <c r="L2" s="24"/>
    </row>
    <row r="3" spans="2:12" ht="13" x14ac:dyDescent="0.3">
      <c r="B3" s="1" t="s">
        <v>1</v>
      </c>
      <c r="C3" s="34" t="s">
        <v>2</v>
      </c>
      <c r="D3" s="34" t="s">
        <v>28</v>
      </c>
      <c r="E3" s="34"/>
      <c r="F3" s="43" t="s">
        <v>30</v>
      </c>
      <c r="G3" s="34" t="s">
        <v>2</v>
      </c>
      <c r="H3" s="2" t="s">
        <v>28</v>
      </c>
      <c r="J3" s="26" t="s">
        <v>20</v>
      </c>
      <c r="K3" s="50">
        <v>7.4999999999999997E-3</v>
      </c>
      <c r="L3" s="27">
        <f>C18*K3</f>
        <v>187500</v>
      </c>
    </row>
    <row r="4" spans="2:12" x14ac:dyDescent="0.25">
      <c r="B4" s="3" t="s">
        <v>18</v>
      </c>
      <c r="C4" s="33">
        <f>C18-C10</f>
        <v>22500000</v>
      </c>
      <c r="D4" s="33">
        <f>C4/$C$23</f>
        <v>225000</v>
      </c>
      <c r="E4" s="4"/>
      <c r="F4" s="44" t="s">
        <v>32</v>
      </c>
      <c r="G4" s="35">
        <v>35000000</v>
      </c>
      <c r="H4" s="5">
        <f>G4/$C$23</f>
        <v>350000</v>
      </c>
      <c r="J4" s="26" t="s">
        <v>21</v>
      </c>
      <c r="K4" s="50">
        <v>0.01</v>
      </c>
      <c r="L4" s="27">
        <f>C19*K4</f>
        <v>70000</v>
      </c>
    </row>
    <row r="5" spans="2:12" x14ac:dyDescent="0.25">
      <c r="B5" s="3" t="s">
        <v>19</v>
      </c>
      <c r="C5" s="33">
        <f>C19</f>
        <v>7000000</v>
      </c>
      <c r="D5" s="33">
        <f>C5/$C$23</f>
        <v>70000</v>
      </c>
      <c r="E5" s="4"/>
      <c r="F5" s="44" t="s">
        <v>13</v>
      </c>
      <c r="G5" s="33">
        <f>ROUND(L9,-4)</f>
        <v>730000</v>
      </c>
      <c r="H5" s="5">
        <f>G5/$C$23</f>
        <v>7300</v>
      </c>
      <c r="J5" s="26" t="s">
        <v>15</v>
      </c>
      <c r="K5" s="50">
        <v>7.4999999999999997E-3</v>
      </c>
      <c r="L5" s="27">
        <f>K5*(C18+C19)</f>
        <v>240000</v>
      </c>
    </row>
    <row r="6" spans="2:12" x14ac:dyDescent="0.25">
      <c r="B6" s="3" t="s">
        <v>12</v>
      </c>
      <c r="C6" s="33">
        <f>G7-C4-C5</f>
        <v>6230000</v>
      </c>
      <c r="D6" s="33">
        <f>C6/$C$23</f>
        <v>62300</v>
      </c>
      <c r="E6" s="4"/>
      <c r="F6" s="45"/>
      <c r="G6" s="36"/>
      <c r="H6" s="5"/>
      <c r="J6" s="26" t="s">
        <v>16</v>
      </c>
      <c r="L6" s="27">
        <v>150000</v>
      </c>
    </row>
    <row r="7" spans="2:12" ht="13" x14ac:dyDescent="0.3">
      <c r="B7" s="10" t="s">
        <v>3</v>
      </c>
      <c r="C7" s="11">
        <f>G7</f>
        <v>35730000</v>
      </c>
      <c r="D7" s="11">
        <f>C7/$C$23</f>
        <v>357300</v>
      </c>
      <c r="E7" s="12"/>
      <c r="F7" s="13" t="s">
        <v>4</v>
      </c>
      <c r="G7" s="11">
        <f>SUM(G4:G5)</f>
        <v>35730000</v>
      </c>
      <c r="H7" s="14">
        <f>G7/$C$23</f>
        <v>357300</v>
      </c>
      <c r="J7" s="26" t="s">
        <v>22</v>
      </c>
      <c r="L7" s="27">
        <v>30000</v>
      </c>
    </row>
    <row r="8" spans="2:12" x14ac:dyDescent="0.25">
      <c r="B8" s="6"/>
      <c r="C8" s="33"/>
      <c r="D8" s="33"/>
      <c r="E8" s="4"/>
      <c r="F8" s="46"/>
      <c r="G8" s="33"/>
      <c r="H8" s="5"/>
      <c r="J8" s="28" t="s">
        <v>23</v>
      </c>
      <c r="L8" s="27">
        <v>50000</v>
      </c>
    </row>
    <row r="9" spans="2:12" ht="13" x14ac:dyDescent="0.3">
      <c r="B9" s="7" t="s">
        <v>5</v>
      </c>
      <c r="C9" s="37"/>
      <c r="D9" s="37"/>
      <c r="E9" s="8"/>
      <c r="F9" s="47" t="s">
        <v>6</v>
      </c>
      <c r="G9" s="37"/>
      <c r="H9" s="15"/>
      <c r="J9" s="29" t="s">
        <v>17</v>
      </c>
      <c r="K9" s="30"/>
      <c r="L9" s="31">
        <f>SUM(L3:L8)</f>
        <v>727500</v>
      </c>
    </row>
    <row r="10" spans="2:12" x14ac:dyDescent="0.25">
      <c r="B10" s="3" t="s">
        <v>18</v>
      </c>
      <c r="C10" s="33">
        <f>G13-C12-C11</f>
        <v>2500000</v>
      </c>
      <c r="D10" s="33">
        <f>C10/$C$23</f>
        <v>25000</v>
      </c>
      <c r="E10" s="4"/>
      <c r="F10" s="44" t="s">
        <v>25</v>
      </c>
      <c r="G10" s="35">
        <v>1000000</v>
      </c>
      <c r="H10" s="5">
        <f>G10/$C$23</f>
        <v>10000</v>
      </c>
    </row>
    <row r="11" spans="2:12" x14ac:dyDescent="0.25">
      <c r="B11" s="3" t="s">
        <v>19</v>
      </c>
      <c r="C11" s="33">
        <v>0</v>
      </c>
      <c r="D11" s="33">
        <f>C11/$C$23</f>
        <v>0</v>
      </c>
      <c r="E11" s="4"/>
      <c r="F11" s="44" t="s">
        <v>27</v>
      </c>
      <c r="G11" s="35">
        <v>500000</v>
      </c>
      <c r="H11" s="5">
        <f>G11/$C$23</f>
        <v>5000</v>
      </c>
    </row>
    <row r="12" spans="2:12" x14ac:dyDescent="0.25">
      <c r="B12" s="3" t="s">
        <v>12</v>
      </c>
      <c r="C12" s="41">
        <v>0</v>
      </c>
      <c r="D12" s="41">
        <f>C12/$C$23</f>
        <v>0</v>
      </c>
      <c r="E12" s="4"/>
      <c r="F12" s="44" t="s">
        <v>26</v>
      </c>
      <c r="G12" s="35">
        <v>1000000</v>
      </c>
      <c r="H12" s="48">
        <f>G12/$C$23</f>
        <v>10000</v>
      </c>
    </row>
    <row r="13" spans="2:12" ht="13" x14ac:dyDescent="0.3">
      <c r="B13" s="10" t="s">
        <v>7</v>
      </c>
      <c r="C13" s="11">
        <f>G13</f>
        <v>2500000</v>
      </c>
      <c r="D13" s="11">
        <f>C13/$C$23</f>
        <v>25000</v>
      </c>
      <c r="E13" s="12"/>
      <c r="F13" s="16" t="s">
        <v>8</v>
      </c>
      <c r="G13" s="40">
        <f>SUM(G10:G12)</f>
        <v>2500000</v>
      </c>
      <c r="H13" s="14">
        <f>G13/$C$23</f>
        <v>25000</v>
      </c>
    </row>
    <row r="14" spans="2:12" x14ac:dyDescent="0.25">
      <c r="B14" s="6"/>
      <c r="C14" s="42"/>
      <c r="D14" s="42"/>
      <c r="E14" s="4"/>
      <c r="F14" s="9"/>
      <c r="G14" s="35"/>
      <c r="H14" s="49"/>
    </row>
    <row r="15" spans="2:12" ht="13" x14ac:dyDescent="0.3">
      <c r="B15" s="17" t="s">
        <v>10</v>
      </c>
      <c r="C15" s="18">
        <f>C7+C13</f>
        <v>38230000</v>
      </c>
      <c r="D15" s="18">
        <f>C15/$C$23</f>
        <v>382300</v>
      </c>
      <c r="E15" s="19"/>
      <c r="F15" s="20" t="s">
        <v>11</v>
      </c>
      <c r="G15" s="18">
        <f>G7+G13</f>
        <v>38230000</v>
      </c>
      <c r="H15" s="21">
        <f>G15/$C$23</f>
        <v>382300</v>
      </c>
    </row>
    <row r="16" spans="2:12" x14ac:dyDescent="0.25">
      <c r="C16" s="32"/>
      <c r="D16" s="32"/>
    </row>
    <row r="17" spans="2:4" ht="13" x14ac:dyDescent="0.3">
      <c r="B17" s="51"/>
      <c r="C17" s="52" t="s">
        <v>2</v>
      </c>
      <c r="D17" s="53" t="s">
        <v>33</v>
      </c>
    </row>
    <row r="18" spans="2:4" x14ac:dyDescent="0.25">
      <c r="B18" s="6" t="s">
        <v>14</v>
      </c>
      <c r="C18" s="35">
        <v>25000000</v>
      </c>
      <c r="D18" s="54">
        <f>C18/$G$15</f>
        <v>0.6539366989275438</v>
      </c>
    </row>
    <row r="19" spans="2:4" x14ac:dyDescent="0.25">
      <c r="B19" s="6" t="s">
        <v>24</v>
      </c>
      <c r="C19" s="35">
        <v>7000000</v>
      </c>
      <c r="D19" s="54">
        <f>(C18+C19)/$G$15</f>
        <v>0.83703897462725607</v>
      </c>
    </row>
    <row r="20" spans="2:4" x14ac:dyDescent="0.25">
      <c r="B20" s="6" t="s">
        <v>9</v>
      </c>
      <c r="C20" s="33">
        <f>C6+C12</f>
        <v>6230000</v>
      </c>
      <c r="D20" s="5"/>
    </row>
    <row r="21" spans="2:4" ht="13" x14ac:dyDescent="0.3">
      <c r="B21" s="17" t="s">
        <v>34</v>
      </c>
      <c r="C21" s="18">
        <f>SUM(C18:C20)</f>
        <v>38230000</v>
      </c>
      <c r="D21" s="21"/>
    </row>
    <row r="23" spans="2:4" x14ac:dyDescent="0.25">
      <c r="B23" s="38" t="s">
        <v>29</v>
      </c>
      <c r="C23" s="39">
        <v>100</v>
      </c>
    </row>
  </sheetData>
  <mergeCells count="2">
    <mergeCell ref="J2:L2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and Uses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Roth, Brandon (IPA)</dc:creator>
  <cp:lastModifiedBy>Roth, Brandon (IPA)</cp:lastModifiedBy>
  <dcterms:created xsi:type="dcterms:W3CDTF">2024-12-20T23:09:38Z</dcterms:created>
  <dcterms:modified xsi:type="dcterms:W3CDTF">2024-12-27T19:52:00Z</dcterms:modified>
</cp:coreProperties>
</file>